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4 - Samhällsplanering\42\424 Anpassning till klimatförändringarna\SMHI ansökan\Hannes Arbetsmapp\"/>
    </mc:Choice>
  </mc:AlternateContent>
  <xr:revisionPtr revIDLastSave="0" documentId="13_ncr:1_{A3D84696-ECCA-4EBB-AAF4-5E12A959A191}" xr6:coauthVersionLast="36" xr6:coauthVersionMax="36" xr10:uidLastSave="{00000000-0000-0000-0000-000000000000}"/>
  <bookViews>
    <workbookView xWindow="0" yWindow="0" windowWidth="23040" windowHeight="8520" activeTab="1" xr2:uid="{B7547643-FF56-4401-BDF1-A221279F9407}"/>
  </bookViews>
  <sheets>
    <sheet name="1 - Frågeformulär" sheetId="1" r:id="rId1"/>
    <sheet name="2 - Rekommendationer" sheetId="8" r:id="rId2"/>
    <sheet name="3 - Kommentarer" sheetId="4" r:id="rId3"/>
    <sheet name="4 - Beräkning - Låst" sheetId="3" state="hidden" r:id="rId4"/>
    <sheet name="Länkar och text - Låst" sheetId="2" state="hidden" r:id="rId5"/>
  </sheets>
  <definedNames>
    <definedName name="ListBoxOutput">'Länkar och text - Låst'!$G$25:$G$30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0" i="3" l="1"/>
  <c r="AP11" i="3"/>
  <c r="AP9" i="3"/>
  <c r="AP8" i="3"/>
  <c r="AP7" i="3"/>
  <c r="AP6" i="3"/>
  <c r="AB30" i="2" l="1"/>
  <c r="J29" i="8" l="1"/>
  <c r="J28" i="8"/>
  <c r="I43" i="1" l="1"/>
  <c r="AB6" i="3" l="1"/>
  <c r="AC6" i="3"/>
  <c r="AD6" i="3"/>
  <c r="AE6" i="3"/>
  <c r="AF6" i="3"/>
  <c r="AG6" i="3"/>
  <c r="AH6" i="3"/>
  <c r="AI6" i="3"/>
  <c r="AJ6" i="3"/>
  <c r="AK6" i="3"/>
  <c r="AL6" i="3"/>
  <c r="AM6" i="3"/>
  <c r="AN6" i="3"/>
  <c r="AB7" i="3"/>
  <c r="AC7" i="3"/>
  <c r="AD7" i="3"/>
  <c r="AE7" i="3"/>
  <c r="AF7" i="3"/>
  <c r="AG7" i="3"/>
  <c r="AH7" i="3"/>
  <c r="AI7" i="3"/>
  <c r="AJ7" i="3"/>
  <c r="AK7" i="3"/>
  <c r="AL7" i="3"/>
  <c r="AM7" i="3"/>
  <c r="AN7" i="3"/>
  <c r="AB8" i="3"/>
  <c r="AC8" i="3"/>
  <c r="AD8" i="3"/>
  <c r="AE8" i="3"/>
  <c r="AF8" i="3"/>
  <c r="AG8" i="3"/>
  <c r="AH8" i="3"/>
  <c r="AI8" i="3"/>
  <c r="AJ8" i="3"/>
  <c r="AK8" i="3"/>
  <c r="AL8" i="3"/>
  <c r="AM8" i="3"/>
  <c r="AN8" i="3"/>
  <c r="AB9" i="3"/>
  <c r="AC9" i="3"/>
  <c r="AD9" i="3"/>
  <c r="AE9" i="3"/>
  <c r="AF9" i="3"/>
  <c r="AG9" i="3"/>
  <c r="AH9" i="3"/>
  <c r="AI9" i="3"/>
  <c r="AJ9" i="3"/>
  <c r="AK9" i="3"/>
  <c r="AL9" i="3"/>
  <c r="AM9" i="3"/>
  <c r="AN9" i="3"/>
  <c r="AB10" i="3"/>
  <c r="AC10" i="3"/>
  <c r="AD10" i="3"/>
  <c r="AE10" i="3"/>
  <c r="AF10" i="3"/>
  <c r="AG10" i="3"/>
  <c r="AH10" i="3"/>
  <c r="AI10" i="3"/>
  <c r="AJ10" i="3"/>
  <c r="AK10" i="3"/>
  <c r="AL10" i="3"/>
  <c r="AM10" i="3"/>
  <c r="AN10" i="3"/>
  <c r="AB11" i="3"/>
  <c r="AC11" i="3"/>
  <c r="AD11" i="3"/>
  <c r="AE11" i="3"/>
  <c r="AF11" i="3"/>
  <c r="AG11" i="3"/>
  <c r="AH11" i="3"/>
  <c r="AI11" i="3"/>
  <c r="AJ11" i="3"/>
  <c r="AK11" i="3"/>
  <c r="AL11" i="3"/>
  <c r="AM11" i="3"/>
  <c r="AN11" i="3"/>
  <c r="AQ11" i="3" l="1"/>
  <c r="AO11" i="3"/>
  <c r="AO8" i="3"/>
  <c r="AQ8" i="3" s="1"/>
  <c r="AO10" i="3"/>
  <c r="AQ10" i="3" s="1"/>
  <c r="AO6" i="3"/>
  <c r="AQ6" i="3" s="1"/>
  <c r="AO7" i="3"/>
  <c r="AQ7" i="3" s="1"/>
  <c r="AO9" i="3"/>
  <c r="AQ9" i="3" s="1"/>
  <c r="L8" i="3"/>
  <c r="L6" i="3"/>
  <c r="Z6" i="3" l="1"/>
  <c r="Z10" i="3"/>
  <c r="Z7" i="3"/>
  <c r="Z11" i="3"/>
  <c r="Z8" i="3"/>
  <c r="Z9" i="3"/>
  <c r="AA9" i="3"/>
  <c r="AA6" i="3"/>
  <c r="AA10" i="3"/>
  <c r="AA7" i="3"/>
  <c r="AA11" i="3"/>
  <c r="AA8" i="3"/>
  <c r="I26" i="1"/>
  <c r="H23" i="8" l="1"/>
  <c r="D23" i="8"/>
  <c r="H22" i="8"/>
  <c r="H21" i="8"/>
  <c r="D21" i="8"/>
  <c r="D22" i="8"/>
  <c r="J7" i="8" l="1"/>
  <c r="J36" i="8"/>
  <c r="J35" i="8"/>
  <c r="J34" i="8"/>
  <c r="J31" i="8"/>
  <c r="J30" i="8"/>
  <c r="J24" i="8"/>
  <c r="J23" i="8"/>
  <c r="J25" i="8"/>
  <c r="J22" i="8"/>
  <c r="J21" i="8"/>
  <c r="J10" i="8"/>
  <c r="J3" i="8"/>
  <c r="J16" i="8"/>
  <c r="J19" i="8"/>
  <c r="J6" i="8"/>
  <c r="J13" i="8"/>
  <c r="J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Byström Mollstedt Hannes</author>
  </authors>
  <commentList>
    <comment ref="A3" authorId="0" shapeId="0" xr:uid="{58A99B19-FCD0-4EB6-9DEC-0D29096B73F8}">
      <text>
        <r>
          <rPr>
            <b/>
            <sz val="9"/>
            <color indexed="81"/>
            <rFont val="Tahoma"/>
            <family val="2"/>
          </rPr>
          <t xml:space="preserve">
1. I vilket län vill du anlägga våtmark? </t>
        </r>
        <r>
          <rPr>
            <sz val="9"/>
            <color indexed="81"/>
            <rFont val="Tahoma"/>
            <family val="2"/>
          </rPr>
          <t xml:space="preserve">
</t>
        </r>
      </text>
    </comment>
    <comment ref="A6" authorId="0" shapeId="0" xr:uid="{92B10D22-EEA5-4738-A082-4FDA97BC1E42}">
      <text>
        <r>
          <rPr>
            <b/>
            <sz val="9"/>
            <color indexed="81"/>
            <rFont val="Tahoma"/>
            <family val="2"/>
          </rPr>
          <t xml:space="preserve">2. I vilken kommun vill du anlägga våtmark? </t>
        </r>
        <r>
          <rPr>
            <sz val="9"/>
            <color indexed="81"/>
            <rFont val="Tahoma"/>
            <family val="2"/>
          </rPr>
          <t xml:space="preserve">
</t>
        </r>
      </text>
    </comment>
    <comment ref="A9" authorId="0" shapeId="0" xr:uid="{F18AF634-3186-4C19-90C0-AE7678949575}">
      <text>
        <r>
          <rPr>
            <b/>
            <sz val="9"/>
            <color indexed="81"/>
            <rFont val="Tahoma"/>
            <family val="2"/>
          </rPr>
          <t xml:space="preserve">3. Hur stor areal har du tänkt avsätta för din våtmark? </t>
        </r>
        <r>
          <rPr>
            <sz val="9"/>
            <color indexed="81"/>
            <rFont val="Tahoma"/>
            <family val="2"/>
          </rPr>
          <t xml:space="preserve">
</t>
        </r>
      </text>
    </comment>
    <comment ref="A12" authorId="0" shapeId="0" xr:uid="{5DE8B8F8-67EC-46A6-BF67-999BCA353AAC}">
      <text>
        <r>
          <rPr>
            <b/>
            <sz val="9"/>
            <color indexed="81"/>
            <rFont val="Tahoma"/>
            <family val="2"/>
          </rPr>
          <t xml:space="preserve">4. Vilken typ av mark har du tänkt avsätta för våtmarken? </t>
        </r>
        <r>
          <rPr>
            <sz val="9"/>
            <color indexed="81"/>
            <rFont val="Tahoma"/>
            <family val="2"/>
          </rPr>
          <t xml:space="preserve">
</t>
        </r>
      </text>
    </comment>
    <comment ref="A15" authorId="0" shapeId="0" xr:uid="{7A615A7F-DDD0-45F4-9913-9CFCA71772A5}">
      <text>
        <r>
          <rPr>
            <b/>
            <sz val="9"/>
            <color indexed="81"/>
            <rFont val="Tahoma"/>
            <family val="2"/>
          </rPr>
          <t>5. Är marken blöt i dagsläget?</t>
        </r>
        <r>
          <rPr>
            <sz val="9"/>
            <color indexed="81"/>
            <rFont val="Tahoma"/>
            <family val="2"/>
          </rPr>
          <t xml:space="preserve">
</t>
        </r>
      </text>
    </comment>
    <comment ref="A18" authorId="0" shapeId="0" xr:uid="{5865E9DA-1F0D-4762-931E-D6E02156E529}">
      <text>
        <r>
          <rPr>
            <b/>
            <sz val="9"/>
            <color indexed="81"/>
            <rFont val="Tahoma"/>
            <family val="2"/>
          </rPr>
          <t>6. Är marken utdikad?</t>
        </r>
        <r>
          <rPr>
            <sz val="9"/>
            <color indexed="81"/>
            <rFont val="Tahoma"/>
            <family val="2"/>
          </rPr>
          <t xml:space="preserve">
</t>
        </r>
      </text>
    </comment>
    <comment ref="A21" authorId="0" shapeId="0" xr:uid="{8B05D656-C3BC-4BCF-800C-AC7F4EFBD68B}">
      <text>
        <r>
          <rPr>
            <b/>
            <sz val="9"/>
            <color indexed="81"/>
            <rFont val="Tahoma"/>
            <family val="2"/>
          </rPr>
          <t>7. Vilken är den dominerande markanvändningen i området?</t>
        </r>
        <r>
          <rPr>
            <sz val="9"/>
            <color indexed="81"/>
            <rFont val="Tahoma"/>
            <family val="2"/>
          </rPr>
          <t xml:space="preserve">
</t>
        </r>
      </text>
    </comment>
    <comment ref="A24" authorId="0" shapeId="0" xr:uid="{FD5BD0D9-A70B-44E4-AA6E-1FAC3B9A2BFF}">
      <text>
        <r>
          <rPr>
            <b/>
            <sz val="9"/>
            <color indexed="81"/>
            <rFont val="Tahoma"/>
            <family val="2"/>
          </rPr>
          <t>8. Vilken är den huvudsakliga jordarten på platsen för våtmarken?</t>
        </r>
        <r>
          <rPr>
            <sz val="9"/>
            <color indexed="81"/>
            <rFont val="Tahoma"/>
            <family val="2"/>
          </rPr>
          <t xml:space="preserve">
</t>
        </r>
      </text>
    </comment>
    <comment ref="A27" authorId="0" shapeId="0" xr:uid="{7AD61B92-E46F-4BB8-8650-1DE3A991CD00}">
      <text>
        <r>
          <rPr>
            <b/>
            <sz val="9"/>
            <color indexed="81"/>
            <rFont val="Tahoma"/>
            <family val="2"/>
          </rPr>
          <t>9. Har det tidigare funnits en våtmark på den tilltänkta platsen?</t>
        </r>
        <r>
          <rPr>
            <sz val="9"/>
            <color indexed="81"/>
            <rFont val="Tahoma"/>
            <family val="2"/>
          </rPr>
          <t xml:space="preserve">
</t>
        </r>
      </text>
    </comment>
    <comment ref="A30" authorId="0" shapeId="0" xr:uid="{B79493E1-E5F1-4D59-8960-43CA3B492EC1}">
      <text>
        <r>
          <rPr>
            <b/>
            <sz val="9"/>
            <color indexed="81"/>
            <rFont val="Tahoma"/>
            <family val="2"/>
          </rPr>
          <t>10. Finns det andra våtmarker i anslutning till den planerade våtmarken?</t>
        </r>
      </text>
    </comment>
    <comment ref="A33" authorId="0" shapeId="0" xr:uid="{E15D8155-5074-4484-95E5-46DBE30FEF66}">
      <text>
        <r>
          <rPr>
            <b/>
            <sz val="9"/>
            <color indexed="81"/>
            <rFont val="Tahoma"/>
            <family val="2"/>
          </rPr>
          <t xml:space="preserve">11. Finns det vattendrag i nära anslutning till den planerade våtmarken? </t>
        </r>
        <r>
          <rPr>
            <sz val="9"/>
            <color indexed="81"/>
            <rFont val="Tahoma"/>
            <family val="2"/>
          </rPr>
          <t xml:space="preserve">
</t>
        </r>
      </text>
    </comment>
    <comment ref="A36" authorId="0" shapeId="0" xr:uid="{242538F9-CD5A-43F3-A9D6-8924320A4F28}">
      <text>
        <r>
          <rPr>
            <b/>
            <sz val="9"/>
            <color indexed="81"/>
            <rFont val="Tahoma"/>
            <family val="2"/>
          </rPr>
          <t xml:space="preserve">12. Har du haft problem med torka? </t>
        </r>
        <r>
          <rPr>
            <sz val="9"/>
            <color indexed="81"/>
            <rFont val="Tahoma"/>
            <family val="2"/>
          </rPr>
          <t xml:space="preserve">
</t>
        </r>
      </text>
    </comment>
    <comment ref="A39" authorId="0" shapeId="0" xr:uid="{65D8CD60-997D-4A4F-A9C3-09B66E361887}">
      <text>
        <r>
          <rPr>
            <b/>
            <sz val="9"/>
            <color indexed="81"/>
            <rFont val="Tahoma"/>
            <family val="2"/>
          </rPr>
          <t>13. Förekommer översvämningar på din eller närliggande mark?</t>
        </r>
        <r>
          <rPr>
            <sz val="9"/>
            <color indexed="81"/>
            <rFont val="Tahoma"/>
            <family val="2"/>
          </rPr>
          <t xml:space="preserve">
</t>
        </r>
      </text>
    </comment>
    <comment ref="A42" authorId="0" shapeId="0" xr:uid="{27C89B64-BC67-4FF7-8DF5-7AC2F48D0F69}">
      <text>
        <r>
          <rPr>
            <b/>
            <sz val="9"/>
            <color indexed="81"/>
            <rFont val="Tahoma"/>
            <family val="2"/>
          </rPr>
          <t>14. Är våtmarken planerad i nära anslutning till tätbebyggt område?</t>
        </r>
        <r>
          <rPr>
            <sz val="9"/>
            <color indexed="81"/>
            <rFont val="Tahoma"/>
            <family val="2"/>
          </rPr>
          <t xml:space="preserve">
</t>
        </r>
      </text>
    </comment>
    <comment ref="A45" authorId="0" shapeId="0" xr:uid="{43A5AD7E-D16C-42E3-BCA5-D78E524A1D61}">
      <text>
        <r>
          <rPr>
            <b/>
            <sz val="9"/>
            <color indexed="81"/>
            <rFont val="Tahoma"/>
            <family val="2"/>
          </rPr>
          <t>15. Förekommer det några ovanliga/hotade växt- och djurarter i området?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Byström Mollstedt Hannes</author>
  </authors>
  <commentList>
    <comment ref="W16" authorId="0" shapeId="0" xr:uid="{1B0DEFBA-20B6-44F2-A8EE-AF358BF7DE6A}">
      <text>
        <r>
          <rPr>
            <sz val="9"/>
            <color indexed="81"/>
            <rFont val="Tahoma"/>
            <family val="2"/>
          </rPr>
          <t>Olika län har olika förutsättningar och problematik - poängen ska försöka återspegla detta. Tanken är att varje län sätter sina egna poäng. Poängskalan är 1-3.</t>
        </r>
      </text>
    </comment>
    <comment ref="AE16" authorId="0" shapeId="0" xr:uid="{4DC5962A-EA95-4CC9-9E8F-8B89A9DD1ECD}">
      <text>
        <r>
          <rPr>
            <b/>
            <sz val="9"/>
            <color indexed="81"/>
            <rFont val="Tahoma"/>
            <family val="2"/>
          </rPr>
          <t xml:space="preserve">Poängskalan är olika beroende på funktion. </t>
        </r>
        <r>
          <rPr>
            <sz val="9"/>
            <color indexed="81"/>
            <rFont val="Tahoma"/>
            <family val="2"/>
          </rPr>
          <t xml:space="preserve">Vissa gynnas mer av en större våtmark varpå högre poängskala. 
</t>
        </r>
      </text>
    </comment>
    <comment ref="AF16" authorId="0" shapeId="0" xr:uid="{AF9A01A6-730E-4716-87AB-5DBF396E4B7F}">
      <text>
        <r>
          <rPr>
            <b/>
            <sz val="9"/>
            <color indexed="81"/>
            <rFont val="Tahoma"/>
            <family val="2"/>
          </rPr>
          <t>Hur kan marktypen gynna respektive funktion?</t>
        </r>
        <r>
          <rPr>
            <sz val="9"/>
            <color indexed="81"/>
            <rFont val="Tahoma"/>
            <family val="2"/>
          </rPr>
          <t xml:space="preserve"> Ex 1: Åkermark som avsätts för näringsvåtmark är att föredra över betesmark. Ex 2. Betesmark är bättre än åkermark för att ta upp stora vattenflöden.
Har även försökt att tänka vilka marktyper som är mer organogena än andra.
</t>
        </r>
      </text>
    </comment>
    <comment ref="AG16" authorId="0" shapeId="0" xr:uid="{81AD53C6-3E22-461E-8C27-42E02F5CDA02}">
      <text>
        <r>
          <rPr>
            <sz val="9"/>
            <color indexed="81"/>
            <rFont val="Tahoma"/>
            <family val="2"/>
          </rPr>
          <t>Redan blöt mark motverkar torka. Dessutom kan marken grävas ur så att vatten inte svämmar över till andra marker.
Om marken är organogen bör den förbli våt för att förhindra växthusgasutsläpp.
I övrigt är blöt mark bra platser för våtmarksanläggning pga. befintliga förutsättningar och mindre arbetsinsats.</t>
        </r>
      </text>
    </comment>
    <comment ref="AH16" authorId="0" shapeId="0" xr:uid="{00279FFE-2C60-479A-B2B6-0FD208CEF8B9}">
      <text>
        <r>
          <rPr>
            <sz val="9"/>
            <color indexed="81"/>
            <rFont val="Tahoma"/>
            <family val="2"/>
          </rPr>
          <t xml:space="preserve">Om marken är utdikad innebär det förändrade markvattenförhållanden. För att anlägga en våtmark på platsen krävs ofta att diken läggs igen. 
Detta innebär en återgång till naturlighet och gynnar därför biologiskt mångfald och landskapsbild. 
Igenläggning av diken bidrar även till att marken nu tar upp mer vatten, näringsämnen stannar kvar på platsen samt förhindrar översvämningar längre ner i avrinningsområdet.
</t>
        </r>
      </text>
    </comment>
    <comment ref="AI16" authorId="0" shapeId="0" xr:uid="{5C649FD9-D860-42B6-B89C-6751E4A67A06}">
      <text>
        <r>
          <rPr>
            <sz val="9"/>
            <color indexed="81"/>
            <rFont val="Tahoma"/>
            <family val="2"/>
          </rPr>
          <t xml:space="preserve">Jordbruklandskap innebär ofta låg mångfald, näringsläckage, organogena jordar, utikade våtmarker och rätade vattendrag, stor vattenåtgång och växlande rekreationsvärde. 
Skogsbruk är i stora drag likt jordbruk.
Industr och infrastrukturi innebär känslighet för översvämningar, låg mångfald, växthusgasutsläpp, stor vattenåtgång samt låga kulturvärden.
Bostäder innebär relativt låg biologisk mångfald, visst näringsläckage, känslighet för översvämning, varierande grad av vattenförsörjning samt stort behov av rekreation och kultur.
</t>
        </r>
      </text>
    </comment>
    <comment ref="AJ16" authorId="0" shapeId="0" xr:uid="{BF9F4039-2500-4BA9-99CA-F68B94DBE80A}">
      <text>
        <r>
          <rPr>
            <sz val="9"/>
            <color indexed="81"/>
            <rFont val="Tahoma"/>
            <family val="2"/>
          </rPr>
          <t xml:space="preserve">Hur jordartssammansättningen gynnar eller missgynnar olika typer av våtmarksfunktioner.
</t>
        </r>
      </text>
    </comment>
    <comment ref="AK16" authorId="0" shapeId="0" xr:uid="{45EA4C9B-345E-4C44-8C38-D5DF73D594EA}">
      <text>
        <r>
          <rPr>
            <sz val="9"/>
            <color indexed="81"/>
            <rFont val="Tahoma"/>
            <family val="2"/>
          </rPr>
          <t>Återskapande av tidigare våtmark återskapar den gröna infrastrukturen och gynnar mångfalden. 
En tidigare våtmark kan läcka koldioxid varpå den bör återvätas. 
En tidigare våtmark har bromsat vattenflöden och skyddat mot översvämning.
Historiska våtmarkslägen är ofta naturligt blöta platser i landskapet. Kan nyttjas för vattenförsörjning.
Återskapandet av historiska våtmarker är av stor kultuhistorisk betydelse.</t>
        </r>
      </text>
    </comment>
    <comment ref="AL16" authorId="0" shapeId="0" xr:uid="{F67E01BA-6BFF-4D39-A39F-EEBC135CC8FB}">
      <text>
        <r>
          <rPr>
            <sz val="9"/>
            <color indexed="81"/>
            <rFont val="Tahoma"/>
            <family val="2"/>
          </rPr>
          <t xml:space="preserve">Förekomsten av fler våtmarker stärker den enskilda våtmarkens biologiska mångfald genom invandring av arter.
Fler våtmarker i samma avrinningsområde minskar effekivt den lokala övergödningen. 
Flera våtmarker i samma avrinningsområde kan ta upp och fördröja vatten från skyfall och därmed motverka översvämningar.
Ett nätverk av våtmarker i landskapet stärker den totala grundvattenbildningen och tillgången motverkar effekterna av torka.
Ett våtmarkslandskap ger mångdubbelt större kulturella och rekreationella vinster än någon enstaka våtmark.
</t>
        </r>
      </text>
    </comment>
    <comment ref="AM16" authorId="0" shapeId="0" xr:uid="{1ED64E4B-2D41-409B-84B7-E85C45C8BE11}">
      <text>
        <r>
          <rPr>
            <sz val="9"/>
            <color indexed="81"/>
            <rFont val="Tahoma"/>
            <family val="2"/>
          </rPr>
          <t xml:space="preserve">Närbelägna vattendrag innebär ett utbyte av arter som trivs i båda miljöerna. Ett nätverk av vattendrag och våtmarker stärker den gröna infrastrukturen. Möjliggör gäddlek.
Våtmarker tar upp näringsämnen och hindrar dem från att hamna i vattendragen.
Våtmarken bromsar upp vattenflöden och gör att nivåerna i vattendragen inte höjs lika fort vid skyfall.
Våtmarker stärker basflödet i vattendragen vid torka.
Ett naturligt landskap innehåller både slingrande vattendrag, våtmarker, kantzoner och svämplan.
</t>
        </r>
      </text>
    </comment>
    <comment ref="AN16" authorId="0" shapeId="0" xr:uid="{A3BCB755-BF37-492F-A1A0-163E82A598BF}">
      <text>
        <r>
          <rPr>
            <sz val="9"/>
            <color indexed="81"/>
            <rFont val="Tahoma"/>
            <family val="2"/>
          </rPr>
          <t xml:space="preserve">Om ja innebär det periodiskt lite vatten vilket medför effekter på olika funktioner. 
Växt- och djurliv kan hotas av långvarig torka.
Uttorkning av exempelvis myrar och andra organogena marker innebär ökat läckage av CO2.
Genom att anlägga våtmarker motverkas effekterna av torka. Funktionen är starkt motiverad i ett sådant område.
De rekreationella värdena minskar vid långvarig torka.
</t>
        </r>
      </text>
    </comment>
    <comment ref="AP16" authorId="0" shapeId="0" xr:uid="{1ED2982F-92F9-4D20-BF5C-3D11D4A1BECB}">
      <text>
        <r>
          <rPr>
            <sz val="9"/>
            <color indexed="81"/>
            <rFont val="Tahoma"/>
            <family val="2"/>
          </rPr>
          <t xml:space="preserve">Växt- och djurliv kan påverkas negativt av kraftiga översvämningar men samtidigt är periodiska översvämningar viktiga störningsmoment som gynnar mångfald.
Det största näringsläckaget sker i samband med ökad avrinning från exempelvis skyfall. 
Områden som är utsatta för översvämningar är ypperliga för anläggning av våtmarker som bromsar och omfördelar vattenmassor.
Områden som periodiskt översvämmas lämpar sig för vattenmagasin. 
Periodisk översvämning är en naturlig del av det kulturhistoriska landskapet och kan vara estetiskt tilltalande.
</t>
        </r>
      </text>
    </comment>
    <comment ref="AQ16" authorId="0" shapeId="0" xr:uid="{3CA27A66-3062-4977-8673-A18DB1A84C8B}">
      <text>
        <r>
          <rPr>
            <sz val="9"/>
            <color indexed="81"/>
            <rFont val="Tahoma"/>
            <family val="2"/>
          </rPr>
          <t>Våtmarker innebär högre naturvärden vilket ofta saknas i bostadsområden.
Förorenat och näringsrikt dagvatten kan tas upp i våtmarker.
Tätbebyggda områden är känsliga för översvämningar - våtmarker och dammar på lämpliga ställen kan ta upp stora vattenmassor.
Vid torka kan kommuner utfärda bevattningsförbud - våtmarker kan gynna vattenförekomsten och motverka den värsta torkan.
Tätortsnära våtmarker är vanliga utflyktsmål och är därför av stor betydelse för välmående.</t>
        </r>
      </text>
    </comment>
    <comment ref="AR16" authorId="0" shapeId="0" xr:uid="{7D371001-191A-4820-96D3-177E497DC38E}">
      <text>
        <r>
          <rPr>
            <sz val="9"/>
            <color indexed="81"/>
            <rFont val="Tahoma"/>
            <family val="2"/>
          </rPr>
          <t>Förekomsten av ovanliga eller hotade arter (speciellt om de är kopplade till våtmarker) kommer med största sannolikhet att gynnas mycket av anläggning av våtmark.
En våtmark med höga naturvärden blir också ett mer attraktivt besöksmål vilket gynnar rekreation.</t>
        </r>
      </text>
    </comment>
    <comment ref="W38" authorId="0" shapeId="0" xr:uid="{19DA909F-3187-43E6-BF4E-93B2D43EC32E}">
      <text>
        <r>
          <rPr>
            <b/>
            <sz val="9"/>
            <color indexed="81"/>
            <rFont val="Tahoma"/>
            <family val="2"/>
          </rPr>
          <t>Likt länen har kommunerna sina specifika förutsättningar och problem. Detta är basen för poängen.</t>
        </r>
        <r>
          <rPr>
            <sz val="9"/>
            <color indexed="81"/>
            <rFont val="Tahoma"/>
            <family val="2"/>
          </rPr>
          <t xml:space="preserve">
</t>
        </r>
      </text>
    </comment>
  </commentList>
</comments>
</file>

<file path=xl/sharedStrings.xml><?xml version="1.0" encoding="utf-8"?>
<sst xmlns="http://schemas.openxmlformats.org/spreadsheetml/2006/main" count="413" uniqueCount="274">
  <si>
    <t>Nej</t>
  </si>
  <si>
    <t>Barrskog</t>
  </si>
  <si>
    <t>Lövskog</t>
  </si>
  <si>
    <t>Åkermark</t>
  </si>
  <si>
    <t>Betesmark</t>
  </si>
  <si>
    <t>Ja</t>
  </si>
  <si>
    <t>Vet ej</t>
  </si>
  <si>
    <t>Östergötlands län</t>
  </si>
  <si>
    <t>Örebro län</t>
  </si>
  <si>
    <t>Västra Götalands län</t>
  </si>
  <si>
    <t>Västmanlands län</t>
  </si>
  <si>
    <t>Västernorrlands län</t>
  </si>
  <si>
    <t>Västerbottens län</t>
  </si>
  <si>
    <t>Värmlands län</t>
  </si>
  <si>
    <t>Uppsala län</t>
  </si>
  <si>
    <t>Södermanlands län</t>
  </si>
  <si>
    <t>Stockholms län</t>
  </si>
  <si>
    <t>Skåne län</t>
  </si>
  <si>
    <t>Norrbottens län</t>
  </si>
  <si>
    <t>Kronobergs län</t>
  </si>
  <si>
    <t>Kalmar län</t>
  </si>
  <si>
    <t>Jönköpings län</t>
  </si>
  <si>
    <t>Jämtlands län</t>
  </si>
  <si>
    <t>Hallands län</t>
  </si>
  <si>
    <t>Gävleborgs län</t>
  </si>
  <si>
    <t>Gotlands län</t>
  </si>
  <si>
    <t>Dalarnas län</t>
  </si>
  <si>
    <t>Blekinge län</t>
  </si>
  <si>
    <t>Lera</t>
  </si>
  <si>
    <t>Kommentarer (markägare)</t>
  </si>
  <si>
    <t>Kommentarer (handläggare)</t>
  </si>
  <si>
    <t>Aneby</t>
  </si>
  <si>
    <t>Eksjö</t>
  </si>
  <si>
    <t>Gislaved</t>
  </si>
  <si>
    <t>Gnosjö</t>
  </si>
  <si>
    <t>Habo</t>
  </si>
  <si>
    <t>Jönköping</t>
  </si>
  <si>
    <t>Mullsjö</t>
  </si>
  <si>
    <t>Nässjö</t>
  </si>
  <si>
    <t>Sävsjö</t>
  </si>
  <si>
    <t>Tranås</t>
  </si>
  <si>
    <t>Vaggeryd</t>
  </si>
  <si>
    <t>Vetlanda</t>
  </si>
  <si>
    <t>Värnamo</t>
  </si>
  <si>
    <t>Här lämnar handläggaren sina kommentarer och svar på markägarens frågor</t>
  </si>
  <si>
    <t>Öppet dike</t>
  </si>
  <si>
    <t>Kärr</t>
  </si>
  <si>
    <t>Vattendrag</t>
  </si>
  <si>
    <t>Morän</t>
  </si>
  <si>
    <t>Sand</t>
  </si>
  <si>
    <t>Grus</t>
  </si>
  <si>
    <t>Annan</t>
  </si>
  <si>
    <t>Näringsupptag</t>
  </si>
  <si>
    <t>Växthusgasupptag</t>
  </si>
  <si>
    <t>Jordbruk</t>
  </si>
  <si>
    <t>Skogsbruk</t>
  </si>
  <si>
    <t>Industri</t>
  </si>
  <si>
    <t>Bostäder</t>
  </si>
  <si>
    <t>Vattenförsörjning</t>
  </si>
  <si>
    <t>Flödesdämpning</t>
  </si>
  <si>
    <t>Rekreation &amp; kultur</t>
  </si>
  <si>
    <t>Biologisk mångfald</t>
  </si>
  <si>
    <t>1-2 hektar</t>
  </si>
  <si>
    <t>2-3 hektar</t>
  </si>
  <si>
    <t>3-4 hektar</t>
  </si>
  <si>
    <t>4-4,9 hektar</t>
  </si>
  <si>
    <t>5 hektar eller mer</t>
  </si>
  <si>
    <t>mindre än 1 hektar</t>
  </si>
  <si>
    <t>Hygge</t>
  </si>
  <si>
    <t>Infrastruktur</t>
  </si>
  <si>
    <t>Våtmarksverktyget</t>
  </si>
  <si>
    <t xml:space="preserve">4. Vilken typ av mark har du tänkt avsätta för våtmarken? </t>
  </si>
  <si>
    <t xml:space="preserve">1. I vilket län vill du anlägga våtmark? </t>
  </si>
  <si>
    <t xml:space="preserve">2. I vilken kommun vill du anlägga våtmark? </t>
  </si>
  <si>
    <t xml:space="preserve">3. Hur stor areal har du tänkt avsätta för din våtmark? </t>
  </si>
  <si>
    <t>https://www.lansstyrelsen.se/blekinge/privat/djur-och-natur/vatten/anlagga-vatmark.html</t>
  </si>
  <si>
    <t>https://www.lansstyrelsen.se/dalarna/privat/djur-och-natur/vatten/anlagga-vatmark.html</t>
  </si>
  <si>
    <t>https://www.lansstyrelsen.se/gotland/privat/djur-och-natur/vatten/anlagga-vatmark.html</t>
  </si>
  <si>
    <t>https://www.lansstyrelsen.se/gavleborg/privat/djur-och-natur/vatten/anlagga-vatmark.html</t>
  </si>
  <si>
    <t>https://www.lansstyrelsen.se/halland/privat/djur-och-natur/vatten/anlagga-vatmark.html</t>
  </si>
  <si>
    <t>https://www.lansstyrelsen.se/jamtland/privat/djur-och-natur/vatten/anlagga-vatmark.html</t>
  </si>
  <si>
    <t>https://www.lansstyrelsen.se/jonkoping/privat/djur-och-natur/vatten/anlagga-vatmark.html</t>
  </si>
  <si>
    <t>https://www.lansstyrelsen.se/kalmar/privat/djur-och-natur/vatten/anlagga-vatmark.html</t>
  </si>
  <si>
    <t>https://www.lansstyrelsen.se/kronoberg/privat/djur-och-natur/vatten/anlagga-vatmark.html</t>
  </si>
  <si>
    <t>https://www.lansstyrelsen.se/norrbotten/privat/djur-och-natur/vatten/anlagga-vatmark.html</t>
  </si>
  <si>
    <t>https://www.lansstyrelsen.se/skane/privat/djur-och-natur/vatten/anlagga-vatmark.html</t>
  </si>
  <si>
    <t>https://www.lansstyrelsen.se/stockholm/privat/djur-och-natur/vatten/anlagga-vatmark.html</t>
  </si>
  <si>
    <t>https://www.lansstyrelsen.se/uppsala/privat/djur-och-natur/vatten/anlagga-vatmark.html</t>
  </si>
  <si>
    <t>https://www.lansstyrelsen.se/varmland/privat/djur-och-natur/vatten/anlagga-vatmark.html</t>
  </si>
  <si>
    <t>https://www.lansstyrelsen.se/vasterbotten/privat/djur-och-natur/vatten/anlagga-vatmark.html</t>
  </si>
  <si>
    <t>https://www.lansstyrelsen.se/vasternorrland/privat/djur-och-natur/vatten/anlagga-vatmark.html</t>
  </si>
  <si>
    <t>https://www.lansstyrelsen.se/vastra-gotaland/privat/djur-och-natur/vatten/anlagga-vatmark.html</t>
  </si>
  <si>
    <t>https://www.lansstyrelsen.se/orebro/privat/djur-och-natur/vatten/anlagga-vatmark.html</t>
  </si>
  <si>
    <t>https://www.lansstyrelsen.se/ostergotland/privat/djur-och-natur/vatten/anlagga-vatmark.html</t>
  </si>
  <si>
    <t>https://www.lansstyrelsen.se/vastmanland/privat/djur-och-natur/vatten/anlagga-vatmark.html</t>
  </si>
  <si>
    <t>https://www.lansstyrelsen.se/sodermanland/privat/djur-och-natur/vatten/vattenverksamhet/anlagga-vatmark.html</t>
  </si>
  <si>
    <t>Klicka här för att få mer information från Östergötlands län</t>
  </si>
  <si>
    <t>Klicka här för att få mer information från Örebro län</t>
  </si>
  <si>
    <t>Klicka här för att få mer information från Västra Götalands län</t>
  </si>
  <si>
    <t>Klicka här för att få mer information från Västmanlands län</t>
  </si>
  <si>
    <t>Klicka här för att få mer information från Västernorrlands län</t>
  </si>
  <si>
    <t>Klicka här för att få mer information från Västerbottens län</t>
  </si>
  <si>
    <t>Klicka här för att få mer information från Värmlands län</t>
  </si>
  <si>
    <t>Klicka här för att få mer information från Uppsala län</t>
  </si>
  <si>
    <t>Klicka här för att få mer information från Södermanlands län</t>
  </si>
  <si>
    <t>Klicka här för att få mer information från Stockholms län</t>
  </si>
  <si>
    <t>Klicka här för att få mer information från Skåne län</t>
  </si>
  <si>
    <t>Klicka här för att få mer information från Norrbottens län</t>
  </si>
  <si>
    <t>Klicka här för att få mer information från Kronobergs län</t>
  </si>
  <si>
    <t>Klicka här för att få mer information från Kalmar län</t>
  </si>
  <si>
    <t>Klicka här för att få mer information från Jönköpings län</t>
  </si>
  <si>
    <t>Klicka här för att få mer information från Jämtlands län</t>
  </si>
  <si>
    <t>Klicka här för att få mer information från Hallands län</t>
  </si>
  <si>
    <t>Klicka här för att få mer information från Gävleborgs län</t>
  </si>
  <si>
    <t>Klicka här för att få mer information från Gotlands län</t>
  </si>
  <si>
    <t>Klicka här för att få mer information från Dalarnas län</t>
  </si>
  <si>
    <t>Klicka här för att få mer information från Blekinge län</t>
  </si>
  <si>
    <t>Klicka här och välj ditt län från listan!</t>
  </si>
  <si>
    <t>Kommentarer (rådgivare)</t>
  </si>
  <si>
    <t xml:space="preserve">Här kan du som markägare lämna kommentarer eller frågor </t>
  </si>
  <si>
    <t>Här lämnar rådgivare sina kommentarer och svar på markägarens frågor</t>
  </si>
  <si>
    <t>Klicka här och välj din kommun från listan!</t>
  </si>
  <si>
    <t>Fråga 1</t>
  </si>
  <si>
    <t>Fråga 2</t>
  </si>
  <si>
    <t>Fråga 3</t>
  </si>
  <si>
    <t>Fråga 4</t>
  </si>
  <si>
    <t>Fråga 5</t>
  </si>
  <si>
    <t>Fråga 6</t>
  </si>
  <si>
    <t>Fråga 7</t>
  </si>
  <si>
    <t>Fråga 8</t>
  </si>
  <si>
    <t>Fråga 9</t>
  </si>
  <si>
    <t>Fråga 10</t>
  </si>
  <si>
    <t>Fråga 11</t>
  </si>
  <si>
    <t>Fråga 12</t>
  </si>
  <si>
    <t>Fråga 13</t>
  </si>
  <si>
    <t>Fråga 14</t>
  </si>
  <si>
    <t>Övriga frågor</t>
  </si>
  <si>
    <t>Fråga 3. Hur stor areal har du tänkt avsätta för din våtmark?</t>
  </si>
  <si>
    <t>Fråga 4. Vilken typ av mark har du tänkt avsätta för våtmarken?</t>
  </si>
  <si>
    <t>Fråga 7. Vilken är den dominerande markanvändningen i närområdet?</t>
  </si>
  <si>
    <t>2-3</t>
  </si>
  <si>
    <t>1-2</t>
  </si>
  <si>
    <t>3-4</t>
  </si>
  <si>
    <t>4-4,9</t>
  </si>
  <si>
    <t>Åker</t>
  </si>
  <si>
    <t>Bete</t>
  </si>
  <si>
    <t>Dike</t>
  </si>
  <si>
    <t>Löv</t>
  </si>
  <si>
    <t>Barr</t>
  </si>
  <si>
    <t>Vattend</t>
  </si>
  <si>
    <t>&lt; 1</t>
  </si>
  <si>
    <t>&gt; 5</t>
  </si>
  <si>
    <t>Fråga 1. I vilket län vill du anlägga en våtmark?</t>
  </si>
  <si>
    <t>Fråga 2. I vilken kommun vill du anlägga en våtmark?</t>
  </si>
  <si>
    <t>Fråga 5. Är marken blöt i dagsläget?</t>
  </si>
  <si>
    <t>Bostäd</t>
  </si>
  <si>
    <t>Skogsb</t>
  </si>
  <si>
    <t>Infrastru</t>
  </si>
  <si>
    <t>8. Vilken är den huvudsakliga jordarten på platsen för våtmarken?</t>
  </si>
  <si>
    <t xml:space="preserve">12. Har du haft problem med torka? </t>
  </si>
  <si>
    <t>13. Förekommer översvämningar på din eller närliggande mark?</t>
  </si>
  <si>
    <t>Fråga 6. Är marken utdikad?</t>
  </si>
  <si>
    <t>Fråga 8. Vilken är den huvudsakliga jordarten på platsen för våtmarken?</t>
  </si>
  <si>
    <t>Fråga 9. Vet du om det tidigare funnits en våtmark på den tänkta platsen?</t>
  </si>
  <si>
    <t>Fråga 10. Finns det andra våtmarker i nära anslutning till den planerade våtmarken?</t>
  </si>
  <si>
    <t>Fråga 11. Finns det vattendrag i nära anslutning till den planerade våtmarken?</t>
  </si>
  <si>
    <t xml:space="preserve">Fråga 12. Har du haft problem med torka? </t>
  </si>
  <si>
    <t>Fråga 13. Förekommer översvämningar på din eller närliggande mark?</t>
  </si>
  <si>
    <t>Fråga 14. Är våtmarken är planerad i nära anslutning till tätbebyggt område?</t>
  </si>
  <si>
    <t>Fråga 15. Vet du om det finns några ovanliga/hotade växt- och djurarter i området?</t>
  </si>
  <si>
    <t>Fråga 15</t>
  </si>
  <si>
    <t>Start</t>
  </si>
  <si>
    <t>Bonus</t>
  </si>
  <si>
    <t>Rekommendationer</t>
  </si>
  <si>
    <t>Biologisk mångfald har fått högst poäng utifrån dina svar.</t>
  </si>
  <si>
    <t>Näringsupptag har fått högst poäng utifrån dina svar.</t>
  </si>
  <si>
    <t>Växthusgasupptag har fått högst poäng utifrån dina svar.</t>
  </si>
  <si>
    <t>Flödesdämpning har fått högst poäng utifrån dina svar.</t>
  </si>
  <si>
    <t>Vattenförsörjning har fått högst poäng utifrån dina svar.</t>
  </si>
  <si>
    <t>Rekreation och kultur har fått högst poäng utifrån dina svar.</t>
  </si>
  <si>
    <t>Det betyder att det kan finnas goda förutsättningar att gynna en eller flera arter genom att anlägga en våtmark.</t>
  </si>
  <si>
    <t>Det betyder att det kan finnas goda förutsättningar att återväta marken för att stoppa koldioxidläckage.</t>
  </si>
  <si>
    <t xml:space="preserve">Det betyder att det kan finnas goda förutsättningar att anlägga våtmarker ur rekreations- och kultursyfte. </t>
  </si>
  <si>
    <t>Våtmarker tenderar att på sikt växa igen vilket har en negativ effekt på den biologiska mångfalden. Det är därför viktigt att planera in skötselåtgärder som röjning och bete för att motverka detta.</t>
  </si>
  <si>
    <t>En våtmark för biologisk mångfald bör vara fisk- och kräftfri då dessa organismer påverkar många andra arter negativt.</t>
  </si>
  <si>
    <t>Groddjur trivs ofta bra i anlagda våtmarker men kan ha svårt att ta sig dit. Genom att anlägga små dammar i nära anslutning till våtmarken får grodor och salamandrar lättare att ta sig till och från våtmarken.</t>
  </si>
  <si>
    <t>Fåglar kommer med största sannolikhet att besöka din våtmark men genom att anlägga våtmarken med fåglarnas ekologi i åtanke kan artrikedommen bli större. Exempel på strukturer som gynnar fågellivet är flacka stränder, häckningsöar och en "flikig" och varrierad våtmarksform. Våtmarken ska helst också vara grund.</t>
  </si>
  <si>
    <t>Om din våtmark är sammanlänkad med ett vattendrag är det viktigt att fisk kan vandra mellan våtmarken och vattendraget - speciellt under vårens gäddlek!</t>
  </si>
  <si>
    <t>Miljöinvestering för våtmarker och dammar</t>
  </si>
  <si>
    <t>Lokala naturvårdsprojekt - LONA</t>
  </si>
  <si>
    <t>Stöd till natur- och kulturmiljövårdsåtgärder i skogen (NOKÅS)</t>
  </si>
  <si>
    <t>Skogens miljövärden</t>
  </si>
  <si>
    <t>Svensk våtmarksfond</t>
  </si>
  <si>
    <t>HYPERLÄNK("http://www.jordbruksverket.se/amnesomraden/stod/stodilandsbygdsprogrammet/miljoinvesteringar/vatmarkerochdammar.4.6ae223614dda2c3dbc473c9.html";"• Miljöinvestering för våtmarker och dammar")</t>
  </si>
  <si>
    <t>HYPERLÄNK("https://www.lansstyrelsen.se/jonkoping/lantbruk-och-landsbygd/jordbruk-och-djurhallning/stod-till-jordbruksforetagare/lokala-naturvardsinsatser---lona.html";"• Lokala naturvårdsprojekt - LONA")</t>
  </si>
  <si>
    <t>HYPERLÄNK("https://www.skogsstyrelsen.se/aga-skog/stod-och-bidrag/nokas/";"• Stöd till natur- och kulturmiljövårdsåtgärder i skogen (Nokås)")</t>
  </si>
  <si>
    <t>HYPERLÄNK("https://www.skogsstyrelsen.se/aga-skog/stod-och-bidrag/skogens-miljovarden/";"• Skogens miljövärden")</t>
  </si>
  <si>
    <t>HYPERLÄNK("http://www.vatmarksfonden.com/article.aspx?m=4859851&amp;lang=sv-SE";"• Svensk våtmarksfond")</t>
  </si>
  <si>
    <t>Här följer några generella rekommendationer</t>
  </si>
  <si>
    <t>Följande ekonomiska stöd kan vara aktuella för dig</t>
  </si>
  <si>
    <t>På denna sidan kan du som administratör få information om hur poängen delas ut till de olika våtmarksfunktionerna beroende på användarens svar. Du kan även ändra poängsättningen för vissa av frågorna - speciellt för de som rör ditt län och de kommuner som tillhör länet.</t>
  </si>
  <si>
    <t>Här förklaras poängsystemet i ett antal steg. Varje förklaring syftar på en viss del av verktyget och markeras av en siffra.</t>
  </si>
  <si>
    <t>Svarsformulär</t>
  </si>
  <si>
    <t>Förklaring till beräkning och poängsättning</t>
  </si>
  <si>
    <t>Total</t>
  </si>
  <si>
    <t>Det betyder att det kan finnas extra starka skäl till att skapa näringsfällor i form av dammar och våtmarker.</t>
  </si>
  <si>
    <t>Det betyder att det kan finnas goda skäl till att skapa våtmarker som samlar upp och dämpar stora vattenmängder.</t>
  </si>
  <si>
    <t>Det betyder att det kan finnas goda skäl till att anlägga våtmarker för att stärka grundvattenbildning eller för bevattning.</t>
  </si>
  <si>
    <t>En fosfordamm är en liten våtmark som är specialbyggd för att fånga fosfor. Om fosfordammen ligger på en lämplig plats och är utformad på rätt sätt kan den fånga upp till 40 procent av fosforn som kommer in i dammen.</t>
  </si>
  <si>
    <t>De flesta våtmarker är mer eller mindre bra på att ta upp näringsämnen men beroende på utformning och placering kan dess näringsreducerande funktioner och kostnadseffektivitet ökas markant. Välj plats utifrån vart näringsläckaget är som störst.</t>
  </si>
  <si>
    <t>Kväverening sker genom att bakterier omvandlar nitratkväve till kvävgas som försvinner ut i luften. Processen gynnas av varma, syrefattiga miljöer med mycket vegetation där bakterierna kan få fäste. Se dock till att vattnet kan flöda i hela våtmarken för bästa rening.</t>
  </si>
  <si>
    <t>Ju längre uppehållstid vattnet har i en våtmark, desto bättre rening. En bra tumregel är att det bör ta minst tre dygn för vattnet att bytas ut. Vattnet kan bland annat  fördröjas genom att placera in och utlopp så långt ifrån varandra som möjligt, skapa ett grundområde mitt i våtmarken samt se till att vegetationen är riklig.</t>
  </si>
  <si>
    <t>Här finner du länkar till fördjupningsunderlag</t>
  </si>
  <si>
    <t>Våtmarker fungerar som bromsklossar för vattenflöden i landskapet. När regn faller i ett område med stora arealer våtmark tar det längre tid innan vattnet når ut i vattendrag. Ju längre upp i ett avrinningsområde, desto bättre blir effekten.</t>
  </si>
  <si>
    <t>Stora arealer jordbruksmark är förlagd på tidigare våtmark och med åren tenderar dessa marker att sjunka ihop och bli obrukbara. De innehåller även mycket organiskt material och läcker ofta koldioxid. Sådana marker är ypperliga för våtmarksanläggning.</t>
  </si>
  <si>
    <t>Ofta finns ett eller flera markavvattningsföretag kopplade till lämpliga våtmarksområden och dessa behöver omförhandlas eller upplösas för att kunna återväta mark. Ta kontakt med din länsstyrelse för att få information om markavvattningsföretag och hur man kan upplösa eller omförhandla dem.</t>
  </si>
  <si>
    <t>För att skydda översvämningskänsliga områden skulle närliggande, mindre känsliga marker kunna avsättas för att ta emot större vattenmängder. Det kan handla om parker med stora grönytor, skog eller betesmark som blir tillfälliga våtmarker. Ägaren till sådana marker skulle kunna ingå ersättningsavtal med kommunen eller länsstyrelsen.</t>
  </si>
  <si>
    <t xml:space="preserve">Våtmarker ökar vattnets uppehållstid i landskapet vilket i sin tur gör att mer vatten hinner tas upp av närliggande mark. Beroende på jordartssammansättningen på platsen kan detta ha en positiv inverkan på grundvattenbildningen. </t>
  </si>
  <si>
    <t>Våtmarksförlusten är i delar av Sverige mycket stor. Att återskapa en historisk landskapsbild är för många ett mål i sig. Många länsstyrelser har tillgång till historiska kartor som kan vara till hjälp om du vill återskapa tidigare våtmarksområden.</t>
  </si>
  <si>
    <t xml:space="preserve">Våtmarker med höga natur- och kulturvärden kan skapa glädje till fler än dig själv. Fundera därför lite extra på hur du kan tillgängliggöra våtmarken för besökare. Det kan handla om att sätta upp en informationsskylt, skapa sittplatser, parkeringsmöjligheter och en promenadslinga. </t>
  </si>
  <si>
    <t>Kombinerade våtmarker och bevattningsdammar kan magasinera vatten under de nederbördsrika månaderna som sedan kan nyttjas för bevattning under sommaren. Se till att skapa djupare partier där vatten kan ansamlas.</t>
  </si>
  <si>
    <t xml:space="preserve">Under torrperioder kan våtmarker förstärka det grundläggande flödet i vattendrag vilket skyddar de djur och växter som lever där. Har du bäckar och åar i nära anslutning till din mark kan det vara värt att fundera över hur ett jämnt vattenflöde från våtmarken kan upprätthållas året runt. </t>
  </si>
  <si>
    <t>Våtmarker hjälper till att hålla kvar vatten i angränsande mark som då kan fortsätta producera bete eller grödor trots liten nederbörd och torka. Om du äger djur som är beroende av bete kan några våtmarker minska riskerna för foderbrist.</t>
  </si>
  <si>
    <t>Frågeformulär</t>
  </si>
  <si>
    <t>Instruktioner till användaren</t>
  </si>
  <si>
    <r>
      <t>Börja med att fylla i frågeformuläret till höger. När du svarat på alla frågor går du till nästa sida av dokumentet "</t>
    </r>
    <r>
      <rPr>
        <b/>
        <sz val="11"/>
        <color theme="1"/>
        <rFont val="Calibri Light"/>
        <family val="2"/>
        <scheme val="major"/>
      </rPr>
      <t>2 - Rekommendationer</t>
    </r>
    <r>
      <rPr>
        <sz val="11"/>
        <color theme="1"/>
        <rFont val="Calibri Light"/>
        <family val="2"/>
        <scheme val="major"/>
      </rPr>
      <t>".</t>
    </r>
  </si>
  <si>
    <r>
      <t>På sidan "</t>
    </r>
    <r>
      <rPr>
        <b/>
        <sz val="11"/>
        <color theme="1"/>
        <rFont val="Calibri Light"/>
        <family val="2"/>
        <scheme val="major"/>
      </rPr>
      <t>2 - Rekommendationer</t>
    </r>
    <r>
      <rPr>
        <sz val="11"/>
        <color theme="1"/>
        <rFont val="Calibri Light"/>
        <family val="2"/>
        <scheme val="major"/>
      </rPr>
      <t xml:space="preserve">" delas dina svar in i sex olika våtmarksfunktioner som visas i diagrammet till vänster. </t>
    </r>
  </si>
  <si>
    <t>Några generella rekommendationer som relaterar till den våtmarksfunktion som fått högst poäng presenteras till höger på sidan. Du får även tips på olika ekonomiska stöd och fördjupningsunderlag som kan vara av intresse.</t>
  </si>
  <si>
    <r>
      <t>Du kan även lämna kommentarer och bifoga frågor genom att gå till fliken "</t>
    </r>
    <r>
      <rPr>
        <b/>
        <sz val="11"/>
        <color theme="1"/>
        <rFont val="Calibri Light"/>
        <family val="2"/>
        <scheme val="major"/>
      </rPr>
      <t>3 - Kommentarer</t>
    </r>
    <r>
      <rPr>
        <sz val="11"/>
        <color theme="1"/>
        <rFont val="Calibri Light"/>
        <family val="2"/>
        <scheme val="major"/>
      </rPr>
      <t>". Om din fråga eller kommentar relaterar till en specifik fråga i formuläret skriver du den under samma fråga på kommentarsfliken.</t>
    </r>
  </si>
  <si>
    <t>Lycka till med dina våtmarksplaner!</t>
  </si>
  <si>
    <t>Om "Annan", specificera gärna i kommentarsfältet på sidan 3 - Kommentarer</t>
  </si>
  <si>
    <t>Exempelvis sinande brunnar, foder- och betesbrist eller bevattningsförbud</t>
  </si>
  <si>
    <t>9. Har det tidigare funnits en våtmark på den tilltänkta platsen?</t>
  </si>
  <si>
    <t>10. Finns det andra våtmarker i anslutning till den planerade våtmarken?</t>
  </si>
  <si>
    <t>11. Finns det vattendrag i nära anslutning till den planerade våtmarken?</t>
  </si>
  <si>
    <t>14. Är våtmarken planerad i nära anslutning till tätbebyggt område?</t>
  </si>
  <si>
    <t>15. Förekommer det några ovanliga/hotade växt- och djurarter i området?</t>
  </si>
  <si>
    <t>https://www.naturvardsverket.se/upload/sa-mar-miljon/vatten/vatmark/0-vatmarker-bidrar-till-ett-hallbart-samhalle.pdf</t>
  </si>
  <si>
    <t>https://www.naturvardsverket.se/upload/sa-mar-miljon/vatten/vatmark/1-grundvattenbildning.pdf</t>
  </si>
  <si>
    <t>https://www.naturvardsverket.se/upload/sa-mar-miljon/vatten/vatmark/2-skydd-vid-torka.pdf</t>
  </si>
  <si>
    <t>https://www.naturvardsverket.se/upload/sa-mar-miljon/vatten/vatmark/3-minskad-oversvamningsrisk.pdf</t>
  </si>
  <si>
    <t>https://www.naturvardsverket.se/upload/sa-mar-miljon/vatten/vatmark/4-uppratthalla-biologisk-mangfald.pdf</t>
  </si>
  <si>
    <t>https://www.naturvardsverket.se/upload/sa-mar-miljon/vatten/vatmark/5-minskad-overgodning.pdf</t>
  </si>
  <si>
    <t>https://www.naturvardsverket.se/upload/sa-mar-miljon/vatten/vatmark/6-minskad-klimatpaverkan.pdf</t>
  </si>
  <si>
    <t>Här finner du några inspirerande exempel</t>
  </si>
  <si>
    <t>Verktyg för funktionellt vatten - Ett projekt finansierat av SMHI - Utfört av Hannes Byström Mollstedt på Länsstyrelsen i Jönköpings län, 2019</t>
  </si>
  <si>
    <t>Informationen som presenteras i detta verktyg är generell och ska därför inte likställas med expertbedömningar från handläggare eller rådgivare.</t>
  </si>
  <si>
    <t>Lokala vattenvårdsprojekt - LOVA</t>
  </si>
  <si>
    <t>https://www.havochvatten.se/hav/vagledning--lagar/anslag-och-bidrag/havs--och-vattenmiljoanslaget/lova.html</t>
  </si>
  <si>
    <t xml:space="preserve">  </t>
  </si>
  <si>
    <t>Summering</t>
  </si>
  <si>
    <r>
      <t xml:space="preserve">Här visas resultaten av det ifyllda frågeformuläret på sidan 2. Varje </t>
    </r>
    <r>
      <rPr>
        <sz val="11"/>
        <rFont val="Calibri"/>
        <family val="2"/>
        <scheme val="minor"/>
      </rPr>
      <t>grön</t>
    </r>
    <r>
      <rPr>
        <b/>
        <sz val="11"/>
        <color theme="1"/>
        <rFont val="Calibri"/>
        <family val="2"/>
        <scheme val="minor"/>
      </rPr>
      <t xml:space="preserve"> </t>
    </r>
    <r>
      <rPr>
        <sz val="11"/>
        <color theme="1"/>
        <rFont val="Calibri"/>
        <family val="2"/>
        <scheme val="minor"/>
      </rPr>
      <t xml:space="preserve">rubrik är en fråga i formuläret. Om användaren kryssar i rutan för JA översätts det till SANT och cellen byter färg till grönt. </t>
    </r>
  </si>
  <si>
    <t>Här summeras poängen för varje våtmarksfunktion och fråga. Våtmarksfunktionerna är färgkodade vilket underlättar om man vill förändra eller läsa av en viss poäng. Här finns även ett bonus-system som delar ut extra poäng baserat på om vissa nyckelkriterier är uppfyllda för de olika våtmarksfunktionerna.</t>
  </si>
  <si>
    <t>Organisk</t>
  </si>
  <si>
    <t>Poängtabeller</t>
  </si>
  <si>
    <t>Efter att ha läst, funderat och kommenterat har du förhoppningsvis skaffat dig en bättre uppfattning om vilka möjligheter som finns. Om du inte redan gjort det är nästa steg att kontakta en handläggare på Länsstyrelsen eller en rådgivare via Greppa Näringen och fortsätta våtmarksplaneringen tillsammans. Detta verktyg blir då en bra utgångspunkt för kommande våtmarksdiskussioner och förhoppningsvis leder det till att rätt våtmark anläggs på rätt plats.</t>
  </si>
  <si>
    <t>Varje svar (SANT/FALSKT) översätts till poäng som delas ut till de sex olika våtmarksfunktionerna. Poängen viktas så att varje våtmarksfunktion får poäng baserat på hur relevant den är kopplat till frågan. Poängsättningen för varje fråga och funktion finner du under de gröna rubrikerna. Om du klickar på dem får du en kort förklaring till logiken bakom poängsättningen.</t>
  </si>
  <si>
    <t xml:space="preserve">Våtmarker är naturliga kolsänkor i landskapet. Genom kontinuerlig tillväxt av vitmossa, alger och vass tas koldioxid upp ur atmosfären och binds i våtmarkernas dy och torv. Det handlar om långsamma processer så planera hur våtmarken kan bevaras långsiktigt. </t>
  </si>
  <si>
    <t>Myrmarker innehåller enorma kollager i form av torv. Om myren dikas ut kommer syret i luften att bryta ner torven till bl a koldioxid som läcker tillbaka ut i atmosfären. Om du äger en utdikad myr bör du se till att "återväta" den för att motverka läckage.</t>
  </si>
  <si>
    <t>Många diken är förlagda i kulvertar under marken. Om man på lämpliga ställen kan öppna upp kulvertar och återskapa ett öppet vattendrag med intilliggande våtmarker kan man fördröja höga vattenflöden.</t>
  </si>
  <si>
    <t>Erosion och grumling av vatten är på sina håll ett stort problem. Det beror i stora drag på att många vattendrag  saknar skyddande kantzoner där träd, sten och våtmarker binder jorden och bromsar upp vattenflödena.</t>
  </si>
  <si>
    <t xml:space="preserve">Vatten är för många förknippat med välmående och glädje. Våtmarker i landskapet kan för många bli trivsamma platser som lugnar sinnet och inbjuder till aktivitet. Att anlägga en våtmark i nära anslutning till bostäder, arbetsplatser eller skolor är därför ingen dum idé. </t>
  </si>
  <si>
    <t>Olika typer av våtmarker erbjuder olika typer av rekreation. En våtmark med vattenspegel kan på vintern erbjuda skridskoåkning medan en mindre våtmark kan bli en rast- och matplats för fåglar. För att få inspiration bör du besöka olika våtmarker.</t>
  </si>
  <si>
    <t>Sätt ett kryss för de markområden du tror kan påverkas av den färdiga våtmarken. Om "Annan", specificera gärna i kommentarsfältet på sidan 3 - Kommentarer</t>
  </si>
  <si>
    <t>5. Är marken blöt under större delen av året?</t>
  </si>
  <si>
    <t>6. Är marken påverkad av dikning?</t>
  </si>
  <si>
    <r>
      <t xml:space="preserve">7. Vilken är den dominerande markanvändningen i närområdet? </t>
    </r>
    <r>
      <rPr>
        <i/>
        <sz val="13"/>
        <color theme="1"/>
        <rFont val="Calibri"/>
        <family val="2"/>
        <scheme val="minor"/>
      </rPr>
      <t>(1-2km)</t>
    </r>
  </si>
  <si>
    <t>Här kan du som administratör förändra poängsättningen för de olika frågorna. Poängskalan för fråga 1 och 2 är 1-3. Poängskalan för fråga 3 är 1-12. Poängskalan för fråga 4-15 är 1-5. Som verktyget funkar i nuläget fördelas poäng endast om användaren svarar "Ja" på en fråga - "Nej" eller "Vet ej" ger alltså inte poäng. Klicka på varje rubrik här nedan för att läsa min kommentar kring hur jag tänkt med poängsättningen.</t>
  </si>
  <si>
    <t xml:space="preserve">Här summeras poängen för varje våtmarksfunktion och fråga. Slutsumman för en våtmarksfunktion läses av under rubriken "Total". Rubriken "Start" finns med för att diagrammet på sidan 2 - Rekommendationer ska starta på rätt sätt. Under rubriken "Bonus" fördelas extra poäng beroende på om användaren svarat "Ja" på tre olika nyckelfrågor - om alla tre har svaret ja dubblas dessutom bonuspoängen. </t>
  </si>
  <si>
    <t>Ale 1440 Alingsås 1489 Alvesta 0764 Aneby 0604 Arboga 1984 Arjeplog 2506 Arvidsjaur 2505 Arvika 1784 Askersund 1882 Avesta 2084</t>
  </si>
  <si>
    <t>Här ser du poängfördelningen i sex huvudsakliga våtmarksfunktioner. Beroende på hur du svarar förändras poängen. Till höger visas rekommendationer baserat på den våtmarksfunktion som fått högst poäng.</t>
  </si>
  <si>
    <t>Force</t>
  </si>
  <si>
    <t>För att ta del av information om de andra våtmarksfunktionerna kan du kryssa i rutan framför respektive funktion här nedanför. Glöm inte att kryssa ur rutan innan du kryssar för nästa.</t>
  </si>
  <si>
    <t xml:space="preserve">Detta verktyg ämnar ge dig som är intresserad av att anlägga en våtmark mer information om våtmarker utifrån dina förutsättningar.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</si>
</sst>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2"/>
      <color theme="1"/>
      <name val="Calibri"/>
      <family val="2"/>
      <scheme val="minor"/>
    </font>
    <font>
      <sz val="24"/>
      <color theme="1"/>
      <name val="Calibri"/>
      <family val="2"/>
      <scheme val="minor"/>
    </font>
    <font>
      <i/>
      <sz val="12"/>
      <color theme="1"/>
      <name val="Calibri"/>
      <family val="2"/>
      <scheme val="minor"/>
    </font>
    <font>
      <u/>
      <sz val="11"/>
      <color theme="10"/>
      <name val="Calibri"/>
      <family val="2"/>
      <scheme val="minor"/>
    </font>
    <font>
      <sz val="22"/>
      <color theme="1" tint="0.14999847407452621"/>
      <name val="Century Gothic"/>
      <family val="2"/>
    </font>
    <font>
      <i/>
      <sz val="11"/>
      <color theme="1"/>
      <name val="Calibri"/>
      <family val="2"/>
      <scheme val="minor"/>
    </font>
    <font>
      <sz val="13"/>
      <color theme="1"/>
      <name val="Calibri"/>
      <family val="2"/>
      <scheme val="minor"/>
    </font>
    <font>
      <sz val="12"/>
      <name val="Calibri"/>
      <family val="2"/>
      <scheme val="minor"/>
    </font>
    <font>
      <i/>
      <u/>
      <sz val="11"/>
      <color theme="10"/>
      <name val="Calibri"/>
      <family val="2"/>
      <scheme val="minor"/>
    </font>
    <font>
      <sz val="9"/>
      <color indexed="81"/>
      <name val="Tahoma"/>
      <family val="2"/>
    </font>
    <font>
      <b/>
      <sz val="9"/>
      <color indexed="81"/>
      <name val="Tahoma"/>
      <family val="2"/>
    </font>
    <font>
      <sz val="11"/>
      <color theme="1"/>
      <name val="Calibri Light"/>
      <family val="2"/>
      <scheme val="major"/>
    </font>
    <font>
      <b/>
      <sz val="11"/>
      <color theme="1"/>
      <name val="Calibri Light"/>
      <family val="2"/>
      <scheme val="major"/>
    </font>
    <font>
      <b/>
      <sz val="12"/>
      <color theme="1"/>
      <name val="Calibri Light"/>
      <family val="2"/>
      <scheme val="major"/>
    </font>
    <font>
      <sz val="11"/>
      <name val="Calibri"/>
      <family val="2"/>
      <scheme val="minor"/>
    </font>
    <font>
      <i/>
      <sz val="13"/>
      <color theme="1"/>
      <name val="Calibri"/>
      <family val="2"/>
      <scheme val="minor"/>
    </font>
    <font>
      <sz val="20"/>
      <color theme="1"/>
      <name val="Calibri"/>
      <family val="2"/>
      <scheme val="minor"/>
    </font>
    <font>
      <b/>
      <sz val="11"/>
      <color theme="1"/>
      <name val="Calibri"/>
      <family val="2"/>
      <scheme val="minor"/>
    </font>
    <font>
      <b/>
      <sz val="11"/>
      <color theme="0"/>
      <name val="Calibri"/>
      <family val="2"/>
      <scheme val="minor"/>
    </font>
    <font>
      <sz val="14"/>
      <color theme="0"/>
      <name val="Calibri"/>
      <family val="2"/>
      <scheme val="minor"/>
    </font>
    <font>
      <sz val="11"/>
      <color indexed="8"/>
      <name val="Calibri"/>
      <family val="2"/>
      <scheme val="minor"/>
    </font>
    <font>
      <b/>
      <sz val="11"/>
      <color indexed="8"/>
      <name val="Calibri"/>
      <family val="2"/>
      <scheme val="minor"/>
    </font>
    <font>
      <sz val="22"/>
      <color theme="1"/>
      <name val="Century Gothic"/>
      <family val="2"/>
    </font>
    <font>
      <sz val="11"/>
      <color rgb="FF006100"/>
      <name val="Calibri"/>
      <family val="2"/>
      <scheme val="minor"/>
    </font>
    <font>
      <sz val="11"/>
      <color rgb="FF9C0006"/>
      <name val="Calibri"/>
      <family val="2"/>
      <scheme val="minor"/>
    </font>
    <font>
      <u/>
      <sz val="13"/>
      <color theme="1"/>
      <name val="Century Gothic"/>
      <family val="2"/>
    </font>
    <font>
      <sz val="11"/>
      <color theme="4"/>
      <name val="Calibri"/>
      <family val="2"/>
      <scheme val="minor"/>
    </font>
    <font>
      <u/>
      <sz val="11"/>
      <color theme="1"/>
      <name val="Calibri"/>
      <family val="2"/>
      <scheme val="minor"/>
    </font>
    <font>
      <sz val="20"/>
      <color theme="1" tint="0.14999847407452621"/>
      <name val="Century Gothic"/>
      <family val="2"/>
    </font>
    <font>
      <i/>
      <sz val="8"/>
      <color theme="1"/>
      <name val="Calibri Light"/>
      <family val="2"/>
      <scheme val="major"/>
    </font>
    <font>
      <b/>
      <sz val="12"/>
      <color theme="4"/>
      <name val="Calibri Light"/>
      <family val="2"/>
      <scheme val="major"/>
    </font>
    <font>
      <sz val="12"/>
      <color theme="1"/>
      <name val="Calibri Light"/>
      <family val="2"/>
      <scheme val="major"/>
    </font>
    <font>
      <sz val="11"/>
      <color rgb="FFFF0000"/>
      <name val="Calibri"/>
      <family val="2"/>
      <scheme val="minor"/>
    </font>
    <font>
      <sz val="20"/>
      <name val="Century Gothic"/>
      <family val="2"/>
    </font>
    <font>
      <sz val="20"/>
      <color theme="1"/>
      <name val="Century Gothic"/>
      <family val="2"/>
    </font>
    <font>
      <b/>
      <sz val="16"/>
      <name val="Verdana"/>
      <family val="2"/>
    </font>
    <font>
      <sz val="24"/>
      <name val="Arial"/>
      <family val="2"/>
    </font>
    <font>
      <u/>
      <sz val="11"/>
      <name val="Calibri"/>
      <family val="2"/>
      <scheme val="minor"/>
    </font>
    <font>
      <sz val="11"/>
      <name val="Calibri Light"/>
      <family val="2"/>
      <scheme val="major"/>
    </font>
  </fonts>
  <fills count="3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4" fillId="22" borderId="0" applyNumberFormat="0" applyBorder="0" applyAlignment="0" applyProtection="0"/>
    <xf numFmtId="0" fontId="25" fillId="23" borderId="0" applyNumberFormat="0" applyBorder="0" applyAlignment="0" applyProtection="0"/>
  </cellStyleXfs>
  <cellXfs count="608">
    <xf numFmtId="0" fontId="0" fillId="0" borderId="0" xfId="0"/>
    <xf numFmtId="0" fontId="0" fillId="0" borderId="0" xfId="0" applyBorder="1"/>
    <xf numFmtId="0" fontId="1" fillId="3" borderId="1" xfId="0" applyFont="1" applyFill="1" applyBorder="1" applyAlignment="1">
      <alignment vertical="center"/>
    </xf>
    <xf numFmtId="0" fontId="0" fillId="3" borderId="6" xfId="0" applyFill="1" applyBorder="1"/>
    <xf numFmtId="0" fontId="0" fillId="3" borderId="1" xfId="0" applyFill="1" applyBorder="1"/>
    <xf numFmtId="0" fontId="0" fillId="0" borderId="0" xfId="0" applyBorder="1" applyAlignment="1">
      <alignment horizontal="center"/>
    </xf>
    <xf numFmtId="0" fontId="0" fillId="3" borderId="0" xfId="0" applyFill="1" applyBorder="1"/>
    <xf numFmtId="0" fontId="6" fillId="0" borderId="0" xfId="0" applyFont="1" applyFill="1"/>
    <xf numFmtId="49" fontId="0" fillId="3" borderId="1" xfId="0" applyNumberFormat="1" applyFont="1"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center"/>
    </xf>
    <xf numFmtId="0" fontId="0" fillId="3" borderId="8" xfId="0" applyFill="1" applyBorder="1"/>
    <xf numFmtId="49" fontId="0" fillId="3" borderId="8" xfId="0" applyNumberFormat="1" applyFont="1" applyFill="1" applyBorder="1" applyAlignment="1">
      <alignment vertical="center"/>
    </xf>
    <xf numFmtId="0" fontId="0" fillId="3" borderId="14" xfId="0" applyFill="1" applyBorder="1" applyAlignment="1">
      <alignment horizontal="center"/>
    </xf>
    <xf numFmtId="0" fontId="0" fillId="10" borderId="6" xfId="0" applyFill="1" applyBorder="1" applyAlignment="1">
      <alignment horizontal="center"/>
    </xf>
    <xf numFmtId="0" fontId="0" fillId="14" borderId="4" xfId="0" applyFill="1" applyBorder="1"/>
    <xf numFmtId="0" fontId="0" fillId="14" borderId="5" xfId="0" applyFill="1" applyBorder="1"/>
    <xf numFmtId="0" fontId="0" fillId="2" borderId="5" xfId="0" applyFill="1" applyBorder="1" applyAlignment="1">
      <alignment horizontal="center"/>
    </xf>
    <xf numFmtId="0" fontId="0" fillId="2" borderId="7" xfId="0" applyFill="1" applyBorder="1" applyAlignment="1">
      <alignment horizontal="center"/>
    </xf>
    <xf numFmtId="0" fontId="0" fillId="5" borderId="12" xfId="0" applyFill="1" applyBorder="1" applyAlignment="1">
      <alignment horizontal="center"/>
    </xf>
    <xf numFmtId="0" fontId="0" fillId="9" borderId="12" xfId="0" applyFill="1" applyBorder="1" applyAlignment="1">
      <alignment horizontal="center"/>
    </xf>
    <xf numFmtId="0" fontId="0" fillId="8" borderId="12" xfId="0" applyFill="1" applyBorder="1" applyAlignment="1">
      <alignment horizontal="center"/>
    </xf>
    <xf numFmtId="0" fontId="0" fillId="10" borderId="12" xfId="0" applyFill="1" applyBorder="1" applyAlignment="1">
      <alignment horizontal="center"/>
    </xf>
    <xf numFmtId="0" fontId="0" fillId="10" borderId="10" xfId="0" applyFill="1" applyBorder="1" applyAlignment="1">
      <alignment horizontal="center"/>
    </xf>
    <xf numFmtId="0" fontId="0" fillId="7" borderId="6" xfId="0" applyFill="1" applyBorder="1" applyAlignment="1">
      <alignment horizontal="center"/>
    </xf>
    <xf numFmtId="0" fontId="0" fillId="9" borderId="6" xfId="0" applyFill="1" applyBorder="1" applyAlignment="1">
      <alignment horizontal="center"/>
    </xf>
    <xf numFmtId="0" fontId="0" fillId="8" borderId="6" xfId="0" applyFill="1" applyBorder="1" applyAlignment="1">
      <alignment horizontal="center"/>
    </xf>
    <xf numFmtId="0" fontId="0" fillId="5" borderId="6" xfId="0" applyFill="1" applyBorder="1" applyAlignment="1">
      <alignment horizontal="center"/>
    </xf>
    <xf numFmtId="0" fontId="0" fillId="2" borderId="6"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8" borderId="5" xfId="0" applyFill="1" applyBorder="1" applyAlignment="1">
      <alignment horizontal="center"/>
    </xf>
    <xf numFmtId="0" fontId="0" fillId="5" borderId="5" xfId="0" applyFill="1" applyBorder="1" applyAlignment="1">
      <alignment horizontal="center"/>
    </xf>
    <xf numFmtId="0" fontId="0" fillId="12" borderId="0" xfId="0" applyFill="1" applyBorder="1"/>
    <xf numFmtId="0" fontId="17" fillId="12" borderId="0" xfId="0" applyFont="1" applyFill="1" applyBorder="1" applyAlignment="1">
      <alignment vertical="center"/>
    </xf>
    <xf numFmtId="0" fontId="0" fillId="0" borderId="0" xfId="0" applyFont="1"/>
    <xf numFmtId="0" fontId="4" fillId="0" borderId="0" xfId="1" applyFont="1"/>
    <xf numFmtId="0" fontId="0" fillId="0" borderId="0" xfId="0" applyFont="1" applyAlignment="1">
      <alignment horizontal="center"/>
    </xf>
    <xf numFmtId="0" fontId="0" fillId="0" borderId="0" xfId="0" applyFont="1" applyFill="1"/>
    <xf numFmtId="0" fontId="0" fillId="0" borderId="0" xfId="0" applyFont="1" applyAlignment="1">
      <alignment vertical="top"/>
    </xf>
    <xf numFmtId="0" fontId="21" fillId="0" borderId="0" xfId="0" applyFont="1" applyAlignment="1">
      <alignment vertical="center"/>
    </xf>
    <xf numFmtId="0" fontId="0" fillId="0" borderId="0" xfId="0" applyFont="1" applyAlignment="1">
      <alignment vertical="center"/>
    </xf>
    <xf numFmtId="0" fontId="21" fillId="0" borderId="0" xfId="0" applyFont="1" applyAlignment="1">
      <alignment vertical="top"/>
    </xf>
    <xf numFmtId="0" fontId="22" fillId="0" borderId="0" xfId="0" applyFont="1" applyAlignment="1">
      <alignment vertical="top"/>
    </xf>
    <xf numFmtId="0" fontId="0" fillId="12" borderId="19" xfId="0" applyFill="1" applyBorder="1"/>
    <xf numFmtId="0" fontId="0" fillId="12" borderId="20" xfId="0" applyFill="1" applyBorder="1"/>
    <xf numFmtId="0" fontId="17" fillId="12" borderId="19" xfId="0" applyFont="1" applyFill="1" applyBorder="1" applyAlignment="1">
      <alignment vertical="center"/>
    </xf>
    <xf numFmtId="0" fontId="17" fillId="12" borderId="20" xfId="0" applyFont="1" applyFill="1" applyBorder="1" applyAlignment="1">
      <alignment vertical="center"/>
    </xf>
    <xf numFmtId="0" fontId="20" fillId="16" borderId="18" xfId="0" applyFont="1" applyFill="1" applyBorder="1" applyAlignment="1">
      <alignment horizontal="center" vertical="center"/>
    </xf>
    <xf numFmtId="0" fontId="20" fillId="19" borderId="20" xfId="0" applyFont="1" applyFill="1" applyBorder="1" applyAlignment="1">
      <alignment horizontal="center" vertical="center"/>
    </xf>
    <xf numFmtId="0" fontId="20" fillId="20" borderId="23" xfId="0" applyFont="1" applyFill="1" applyBorder="1" applyAlignment="1">
      <alignment horizontal="center" vertical="center"/>
    </xf>
    <xf numFmtId="0" fontId="20" fillId="21" borderId="18" xfId="0" applyFont="1" applyFill="1" applyBorder="1" applyAlignment="1">
      <alignment horizontal="center" vertical="center"/>
    </xf>
    <xf numFmtId="0" fontId="20" fillId="18" borderId="20" xfId="0" applyFont="1" applyFill="1" applyBorder="1" applyAlignment="1">
      <alignment horizontal="center" vertical="center"/>
    </xf>
    <xf numFmtId="0" fontId="20" fillId="17" borderId="23" xfId="0" applyFont="1" applyFill="1" applyBorder="1" applyAlignment="1">
      <alignment horizontal="center" vertical="center"/>
    </xf>
    <xf numFmtId="0" fontId="0" fillId="0" borderId="0" xfId="0" applyAlignment="1">
      <alignment horizontal="left" indent="2"/>
    </xf>
    <xf numFmtId="0" fontId="15" fillId="3" borderId="14" xfId="2" applyFont="1" applyFill="1" applyBorder="1"/>
    <xf numFmtId="0" fontId="15" fillId="3" borderId="1" xfId="2" applyFont="1" applyFill="1" applyBorder="1"/>
    <xf numFmtId="0" fontId="15" fillId="3" borderId="1" xfId="3" applyFont="1" applyFill="1" applyBorder="1"/>
    <xf numFmtId="0" fontId="0" fillId="0" borderId="0" xfId="0" applyFont="1" applyAlignment="1">
      <alignment vertical="top" wrapText="1"/>
    </xf>
    <xf numFmtId="0" fontId="18" fillId="14" borderId="4" xfId="0" applyFont="1" applyFill="1" applyBorder="1" applyAlignment="1">
      <alignment horizontal="center"/>
    </xf>
    <xf numFmtId="0" fontId="0" fillId="2" borderId="4" xfId="0" applyFill="1" applyBorder="1" applyAlignment="1">
      <alignment horizontal="center"/>
    </xf>
    <xf numFmtId="0" fontId="0" fillId="5" borderId="4" xfId="0" applyFill="1" applyBorder="1" applyAlignment="1">
      <alignment horizontal="center"/>
    </xf>
    <xf numFmtId="0" fontId="0" fillId="7" borderId="4" xfId="0" applyFill="1" applyBorder="1" applyAlignment="1">
      <alignment horizontal="center"/>
    </xf>
    <xf numFmtId="0" fontId="0" fillId="9" borderId="4" xfId="0" applyFill="1" applyBorder="1" applyAlignment="1">
      <alignment horizontal="center"/>
    </xf>
    <xf numFmtId="0" fontId="0" fillId="8" borderId="4" xfId="0" applyFill="1" applyBorder="1" applyAlignment="1">
      <alignment horizontal="center"/>
    </xf>
    <xf numFmtId="0" fontId="0" fillId="5" borderId="4" xfId="0" applyFont="1" applyFill="1" applyBorder="1" applyAlignment="1">
      <alignment horizontal="center"/>
    </xf>
    <xf numFmtId="0" fontId="0" fillId="10" borderId="1" xfId="0"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0" fillId="9" borderId="1" xfId="0" applyFill="1" applyBorder="1" applyAlignment="1">
      <alignment horizontal="center"/>
    </xf>
    <xf numFmtId="0" fontId="0" fillId="8" borderId="1" xfId="0" applyFill="1" applyBorder="1" applyAlignment="1">
      <alignment horizontal="center"/>
    </xf>
    <xf numFmtId="0" fontId="0" fillId="15" borderId="12" xfId="0" applyFill="1" applyBorder="1"/>
    <xf numFmtId="0" fontId="0" fillId="15" borderId="13" xfId="0" applyFill="1" applyBorder="1"/>
    <xf numFmtId="0" fontId="28" fillId="15" borderId="13" xfId="0" applyFont="1" applyFill="1" applyBorder="1" applyAlignment="1">
      <alignment vertical="top" wrapText="1"/>
    </xf>
    <xf numFmtId="0" fontId="0" fillId="15" borderId="0" xfId="0" applyFill="1" applyBorder="1"/>
    <xf numFmtId="0" fontId="0" fillId="15" borderId="10" xfId="0" applyFill="1" applyBorder="1"/>
    <xf numFmtId="0" fontId="0" fillId="15" borderId="11" xfId="0" applyFill="1" applyBorder="1"/>
    <xf numFmtId="0" fontId="0" fillId="15" borderId="6" xfId="0" applyFill="1" applyBorder="1"/>
    <xf numFmtId="0" fontId="0" fillId="24" borderId="0" xfId="0" applyFill="1"/>
    <xf numFmtId="0" fontId="28" fillId="15" borderId="12" xfId="0" applyFont="1" applyFill="1" applyBorder="1" applyAlignment="1">
      <alignment vertical="top" wrapText="1"/>
    </xf>
    <xf numFmtId="0" fontId="0" fillId="10" borderId="5"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5" borderId="15" xfId="0" applyFill="1" applyBorder="1" applyAlignment="1">
      <alignment horizontal="center"/>
    </xf>
    <xf numFmtId="0" fontId="0" fillId="9" borderId="15" xfId="0" applyFill="1" applyBorder="1" applyAlignment="1">
      <alignment horizontal="center"/>
    </xf>
    <xf numFmtId="0" fontId="0" fillId="8" borderId="15" xfId="0" applyFill="1" applyBorder="1" applyAlignment="1">
      <alignment horizontal="center"/>
    </xf>
    <xf numFmtId="0" fontId="0" fillId="10" borderId="15" xfId="0" applyFill="1" applyBorder="1" applyAlignment="1">
      <alignment horizontal="center"/>
    </xf>
    <xf numFmtId="0" fontId="0" fillId="10" borderId="2" xfId="0" applyFill="1" applyBorder="1" applyAlignment="1">
      <alignment horizontal="center"/>
    </xf>
    <xf numFmtId="0" fontId="0" fillId="12" borderId="15" xfId="0" applyFill="1" applyBorder="1" applyAlignment="1">
      <alignment horizontal="center"/>
    </xf>
    <xf numFmtId="0" fontId="0" fillId="13" borderId="27" xfId="0" applyFill="1" applyBorder="1" applyAlignment="1">
      <alignment wrapText="1"/>
    </xf>
    <xf numFmtId="0" fontId="0" fillId="13" borderId="27" xfId="0" applyFill="1" applyBorder="1"/>
    <xf numFmtId="0" fontId="0" fillId="13" borderId="28" xfId="0" applyFill="1" applyBorder="1"/>
    <xf numFmtId="49" fontId="23" fillId="25" borderId="16" xfId="0" applyNumberFormat="1" applyFont="1" applyFill="1" applyBorder="1" applyAlignment="1">
      <alignment horizontal="center" vertical="center" wrapText="1"/>
    </xf>
    <xf numFmtId="49" fontId="23" fillId="25" borderId="17" xfId="0" applyNumberFormat="1" applyFont="1" applyFill="1" applyBorder="1" applyAlignment="1">
      <alignment horizontal="center" vertical="center" wrapText="1"/>
    </xf>
    <xf numFmtId="49" fontId="13" fillId="26" borderId="19" xfId="0" applyNumberFormat="1" applyFont="1" applyFill="1" applyBorder="1" applyAlignment="1">
      <alignment horizontal="left" vertical="top" wrapText="1" indent="2"/>
    </xf>
    <xf numFmtId="49" fontId="13" fillId="26" borderId="0" xfId="0" applyNumberFormat="1" applyFont="1" applyFill="1" applyBorder="1" applyAlignment="1">
      <alignment horizontal="left" vertical="top" wrapText="1"/>
    </xf>
    <xf numFmtId="49" fontId="13" fillId="26" borderId="20" xfId="0" applyNumberFormat="1" applyFont="1" applyFill="1" applyBorder="1" applyAlignment="1">
      <alignment horizontal="left" vertical="top" wrapText="1"/>
    </xf>
    <xf numFmtId="49" fontId="13" fillId="26" borderId="21" xfId="0" applyNumberFormat="1" applyFont="1" applyFill="1" applyBorder="1" applyAlignment="1">
      <alignment horizontal="left" vertical="top" wrapText="1" indent="2"/>
    </xf>
    <xf numFmtId="49" fontId="13" fillId="26" borderId="22" xfId="0" applyNumberFormat="1" applyFont="1" applyFill="1" applyBorder="1" applyAlignment="1">
      <alignment horizontal="left" vertical="top" wrapText="1"/>
    </xf>
    <xf numFmtId="49" fontId="13" fillId="26" borderId="23" xfId="0" applyNumberFormat="1" applyFont="1" applyFill="1" applyBorder="1" applyAlignment="1">
      <alignment horizontal="left" vertical="top" wrapText="1"/>
    </xf>
    <xf numFmtId="0" fontId="0" fillId="12" borderId="6" xfId="0" applyFill="1" applyBorder="1"/>
    <xf numFmtId="0" fontId="0" fillId="12" borderId="11" xfId="0" applyFill="1" applyBorder="1"/>
    <xf numFmtId="0" fontId="27" fillId="0" borderId="0" xfId="0" applyFont="1"/>
    <xf numFmtId="0" fontId="4" fillId="0" borderId="0" xfId="1" applyAlignment="1">
      <alignment vertical="top"/>
    </xf>
    <xf numFmtId="0" fontId="18" fillId="16" borderId="5" xfId="0" applyFont="1" applyFill="1" applyBorder="1" applyAlignment="1">
      <alignment horizontal="center"/>
    </xf>
    <xf numFmtId="0" fontId="18" fillId="14" borderId="1" xfId="0" applyFont="1" applyFill="1" applyBorder="1" applyAlignment="1">
      <alignment horizontal="center"/>
    </xf>
    <xf numFmtId="0" fontId="0" fillId="12" borderId="12" xfId="0" applyFill="1" applyBorder="1" applyAlignment="1">
      <alignment horizontal="center"/>
    </xf>
    <xf numFmtId="0" fontId="18" fillId="16" borderId="3" xfId="0" applyFont="1" applyFill="1" applyBorder="1" applyAlignment="1">
      <alignment horizontal="center"/>
    </xf>
    <xf numFmtId="0" fontId="18" fillId="16" borderId="1" xfId="0" applyFont="1" applyFill="1" applyBorder="1" applyAlignment="1">
      <alignment horizontal="center"/>
    </xf>
    <xf numFmtId="0" fontId="0" fillId="7" borderId="15" xfId="0" applyFill="1" applyBorder="1" applyAlignment="1">
      <alignment horizontal="center"/>
    </xf>
    <xf numFmtId="49" fontId="0" fillId="15" borderId="0" xfId="0" applyNumberFormat="1" applyFill="1" applyBorder="1" applyAlignment="1">
      <alignment vertical="center" wrapText="1"/>
    </xf>
    <xf numFmtId="0" fontId="0" fillId="2" borderId="2" xfId="0" applyFill="1" applyBorder="1" applyAlignment="1">
      <alignment horizontal="center"/>
    </xf>
    <xf numFmtId="0" fontId="0" fillId="5" borderId="14" xfId="0" applyFill="1" applyBorder="1" applyAlignment="1">
      <alignment horizontal="center"/>
    </xf>
    <xf numFmtId="0" fontId="0" fillId="5" borderId="2" xfId="0" applyFill="1" applyBorder="1" applyAlignment="1">
      <alignment horizontal="center"/>
    </xf>
    <xf numFmtId="0" fontId="0" fillId="7" borderId="14" xfId="0" applyFill="1" applyBorder="1" applyAlignment="1">
      <alignment horizontal="center"/>
    </xf>
    <xf numFmtId="0" fontId="0" fillId="7" borderId="2" xfId="0" applyFill="1" applyBorder="1" applyAlignment="1">
      <alignment horizontal="center"/>
    </xf>
    <xf numFmtId="0" fontId="0" fillId="9" borderId="2" xfId="0" applyFill="1" applyBorder="1" applyAlignment="1">
      <alignment horizontal="center"/>
    </xf>
    <xf numFmtId="0" fontId="0" fillId="8" borderId="2" xfId="0" applyFill="1" applyBorder="1" applyAlignment="1">
      <alignment horizontal="center"/>
    </xf>
    <xf numFmtId="0" fontId="0" fillId="12" borderId="2" xfId="0" applyFill="1" applyBorder="1" applyAlignment="1">
      <alignment horizontal="center"/>
    </xf>
    <xf numFmtId="0" fontId="0" fillId="10" borderId="4" xfId="0" applyFill="1" applyBorder="1" applyAlignment="1">
      <alignment horizontal="center"/>
    </xf>
    <xf numFmtId="0" fontId="15" fillId="29" borderId="0" xfId="0" applyFont="1" applyFill="1"/>
    <xf numFmtId="0" fontId="36" fillId="29" borderId="0" xfId="0" applyFont="1" applyFill="1" applyAlignment="1">
      <alignment horizontal="left" vertical="center"/>
    </xf>
    <xf numFmtId="0" fontId="37" fillId="29" borderId="0" xfId="0" applyFont="1" applyFill="1" applyAlignment="1">
      <alignment vertical="center"/>
    </xf>
    <xf numFmtId="0" fontId="38" fillId="29" borderId="0" xfId="1" applyFont="1" applyFill="1"/>
    <xf numFmtId="0" fontId="0" fillId="29" borderId="0" xfId="0" applyFill="1"/>
    <xf numFmtId="0" fontId="33" fillId="29" borderId="0" xfId="0" applyFont="1" applyFill="1"/>
    <xf numFmtId="0" fontId="0" fillId="29" borderId="0" xfId="0" applyFill="1" applyBorder="1"/>
    <xf numFmtId="0" fontId="0" fillId="29" borderId="0" xfId="0" applyFill="1" applyBorder="1" applyAlignment="1">
      <alignment horizontal="center"/>
    </xf>
    <xf numFmtId="0" fontId="0" fillId="29" borderId="0" xfId="0" applyFill="1" applyAlignment="1">
      <alignment horizontal="center"/>
    </xf>
    <xf numFmtId="49" fontId="0" fillId="15" borderId="0" xfId="0" applyNumberFormat="1" applyFill="1" applyBorder="1" applyAlignment="1">
      <alignment vertical="top" wrapText="1"/>
    </xf>
    <xf numFmtId="49" fontId="0" fillId="15" borderId="14" xfId="0" applyNumberFormat="1" applyFill="1" applyBorder="1" applyAlignment="1">
      <alignment vertical="top" wrapText="1"/>
    </xf>
    <xf numFmtId="49" fontId="0" fillId="15" borderId="15" xfId="0" applyNumberFormat="1" applyFill="1" applyBorder="1" applyAlignment="1">
      <alignment vertical="top" wrapText="1"/>
    </xf>
    <xf numFmtId="49" fontId="0" fillId="15" borderId="2" xfId="0" applyNumberFormat="1" applyFill="1" applyBorder="1" applyAlignment="1">
      <alignment vertical="top" wrapText="1"/>
    </xf>
    <xf numFmtId="0" fontId="0" fillId="15" borderId="15" xfId="0" applyFill="1" applyBorder="1"/>
    <xf numFmtId="0" fontId="0" fillId="15" borderId="2" xfId="0" applyFill="1" applyBorder="1"/>
    <xf numFmtId="49" fontId="13" fillId="29" borderId="19" xfId="0" applyNumberFormat="1" applyFont="1" applyFill="1" applyBorder="1" applyAlignment="1">
      <alignment horizontal="left" vertical="top" wrapText="1" indent="2"/>
    </xf>
    <xf numFmtId="49" fontId="13" fillId="29" borderId="0" xfId="0" applyNumberFormat="1" applyFont="1" applyFill="1" applyBorder="1" applyAlignment="1">
      <alignment horizontal="left" vertical="top" wrapText="1"/>
    </xf>
    <xf numFmtId="49" fontId="13" fillId="29" borderId="0" xfId="0" applyNumberFormat="1" applyFont="1" applyFill="1" applyBorder="1" applyAlignment="1">
      <alignment horizontal="left" vertical="top" wrapText="1" indent="2"/>
    </xf>
    <xf numFmtId="0" fontId="18" fillId="16" borderId="5" xfId="0" applyFont="1" applyFill="1" applyBorder="1" applyAlignment="1">
      <alignment horizontal="center"/>
    </xf>
    <xf numFmtId="0" fontId="4" fillId="8" borderId="0" xfId="1" applyNumberFormat="1" applyFont="1" applyFill="1" applyBorder="1" applyAlignment="1">
      <alignment vertical="center"/>
    </xf>
    <xf numFmtId="0" fontId="4" fillId="8" borderId="20" xfId="1" applyNumberFormat="1" applyFont="1" applyFill="1" applyBorder="1" applyAlignment="1">
      <alignment vertical="center"/>
    </xf>
    <xf numFmtId="49" fontId="30" fillId="26" borderId="16" xfId="0" applyNumberFormat="1" applyFont="1" applyFill="1" applyBorder="1" applyAlignment="1">
      <alignment horizontal="center" vertical="center" wrapText="1"/>
    </xf>
    <xf numFmtId="49" fontId="30" fillId="26" borderId="17" xfId="0" applyNumberFormat="1" applyFont="1" applyFill="1" applyBorder="1" applyAlignment="1">
      <alignment horizontal="center" vertical="center" wrapText="1"/>
    </xf>
    <xf numFmtId="49" fontId="30" fillId="26" borderId="18" xfId="0" applyNumberFormat="1" applyFont="1" applyFill="1" applyBorder="1" applyAlignment="1">
      <alignment horizontal="center" vertical="center" wrapText="1"/>
    </xf>
    <xf numFmtId="49" fontId="30" fillId="26" borderId="19" xfId="0" applyNumberFormat="1" applyFont="1" applyFill="1" applyBorder="1" applyAlignment="1">
      <alignment horizontal="center" vertical="center" wrapText="1"/>
    </xf>
    <xf numFmtId="49" fontId="30" fillId="26" borderId="0" xfId="0" applyNumberFormat="1" applyFont="1" applyFill="1" applyBorder="1" applyAlignment="1">
      <alignment horizontal="center" vertical="center" wrapText="1"/>
    </xf>
    <xf numFmtId="49" fontId="30" fillId="26" borderId="20" xfId="0" applyNumberFormat="1" applyFont="1" applyFill="1" applyBorder="1" applyAlignment="1">
      <alignment horizontal="center" vertical="center" wrapText="1"/>
    </xf>
    <xf numFmtId="49" fontId="7" fillId="4" borderId="19" xfId="0" applyNumberFormat="1" applyFont="1" applyFill="1" applyBorder="1" applyAlignment="1">
      <alignment horizontal="left" vertical="center" wrapText="1" indent="1"/>
    </xf>
    <xf numFmtId="49" fontId="7" fillId="4" borderId="0" xfId="0" applyNumberFormat="1" applyFont="1" applyFill="1" applyBorder="1" applyAlignment="1">
      <alignment horizontal="left" vertical="center" wrapText="1" indent="1"/>
    </xf>
    <xf numFmtId="49" fontId="7" fillId="4" borderId="20" xfId="0" applyNumberFormat="1" applyFont="1" applyFill="1" applyBorder="1" applyAlignment="1">
      <alignment horizontal="left" vertical="center" wrapText="1" indent="1"/>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xf>
    <xf numFmtId="0" fontId="8" fillId="3" borderId="0" xfId="1" applyNumberFormat="1" applyFont="1" applyFill="1" applyBorder="1" applyAlignment="1">
      <alignment horizontal="center" vertical="center" wrapText="1"/>
    </xf>
    <xf numFmtId="0" fontId="8" fillId="3" borderId="20" xfId="1" applyNumberFormat="1" applyFont="1" applyFill="1" applyBorder="1" applyAlignment="1">
      <alignment horizontal="center" vertical="center" wrapText="1"/>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8" fillId="3" borderId="22" xfId="1" applyNumberFormat="1" applyFont="1" applyFill="1" applyBorder="1" applyAlignment="1">
      <alignment horizontal="center" vertical="center" wrapText="1"/>
    </xf>
    <xf numFmtId="0" fontId="8" fillId="3" borderId="23" xfId="1" applyNumberFormat="1" applyFont="1" applyFill="1" applyBorder="1" applyAlignment="1">
      <alignment horizontal="center" vertical="center" wrapText="1"/>
    </xf>
    <xf numFmtId="49" fontId="6" fillId="4" borderId="19" xfId="0" applyNumberFormat="1" applyFont="1" applyFill="1" applyBorder="1" applyAlignment="1">
      <alignment horizontal="left" vertical="center" indent="1"/>
    </xf>
    <xf numFmtId="49" fontId="6" fillId="4" borderId="0" xfId="0" applyNumberFormat="1" applyFont="1" applyFill="1" applyBorder="1" applyAlignment="1">
      <alignment horizontal="left" vertical="center" indent="1"/>
    </xf>
    <xf numFmtId="49" fontId="6" fillId="4" borderId="20" xfId="0" applyNumberFormat="1" applyFont="1" applyFill="1" applyBorder="1" applyAlignment="1">
      <alignment horizontal="left" vertical="center" indent="1"/>
    </xf>
    <xf numFmtId="0" fontId="8" fillId="2" borderId="0" xfId="1" applyNumberFormat="1" applyFont="1" applyFill="1" applyBorder="1" applyAlignment="1">
      <alignment horizontal="center" vertical="center" wrapText="1"/>
    </xf>
    <xf numFmtId="0" fontId="8" fillId="2" borderId="20" xfId="1" applyNumberFormat="1" applyFont="1" applyFill="1" applyBorder="1" applyAlignment="1">
      <alignment horizontal="center" vertical="center" wrapText="1"/>
    </xf>
    <xf numFmtId="49" fontId="12" fillId="25" borderId="19" xfId="0" applyNumberFormat="1" applyFont="1" applyFill="1" applyBorder="1" applyAlignment="1">
      <alignment horizontal="left" vertical="center" wrapText="1" indent="1"/>
    </xf>
    <xf numFmtId="49" fontId="12" fillId="25" borderId="0" xfId="0" applyNumberFormat="1" applyFont="1" applyFill="1" applyBorder="1" applyAlignment="1">
      <alignment horizontal="left" vertical="center" wrapText="1" indent="1"/>
    </xf>
    <xf numFmtId="49" fontId="12" fillId="25" borderId="20" xfId="0" applyNumberFormat="1" applyFont="1" applyFill="1" applyBorder="1" applyAlignment="1">
      <alignment horizontal="left" vertical="center" wrapText="1" indent="1"/>
    </xf>
    <xf numFmtId="49" fontId="12" fillId="25" borderId="19" xfId="0" applyNumberFormat="1" applyFont="1" applyFill="1" applyBorder="1" applyAlignment="1">
      <alignment horizontal="center" vertical="center" wrapText="1"/>
    </xf>
    <xf numFmtId="49" fontId="12" fillId="25" borderId="0" xfId="0" applyNumberFormat="1" applyFont="1" applyFill="1" applyBorder="1" applyAlignment="1">
      <alignment horizontal="center" vertical="center" wrapText="1"/>
    </xf>
    <xf numFmtId="49" fontId="12" fillId="25" borderId="20" xfId="0" applyNumberFormat="1" applyFont="1" applyFill="1" applyBorder="1" applyAlignment="1">
      <alignment horizontal="center" vertical="center" wrapText="1"/>
    </xf>
    <xf numFmtId="49" fontId="12" fillId="25" borderId="21" xfId="0" applyNumberFormat="1" applyFont="1" applyFill="1" applyBorder="1" applyAlignment="1">
      <alignment horizontal="center" vertical="center" wrapText="1"/>
    </xf>
    <xf numFmtId="49" fontId="12" fillId="25" borderId="22" xfId="0" applyNumberFormat="1" applyFont="1" applyFill="1" applyBorder="1" applyAlignment="1">
      <alignment horizontal="center" vertical="center" wrapText="1"/>
    </xf>
    <xf numFmtId="49" fontId="12" fillId="25" borderId="23" xfId="0" applyNumberFormat="1" applyFont="1" applyFill="1" applyBorder="1" applyAlignment="1">
      <alignment horizontal="center" vertical="center" wrapText="1"/>
    </xf>
    <xf numFmtId="49" fontId="23" fillId="2" borderId="16" xfId="0" applyNumberFormat="1" applyFont="1" applyFill="1" applyBorder="1" applyAlignment="1">
      <alignment horizontal="center" vertical="center" wrapText="1"/>
    </xf>
    <xf numFmtId="49" fontId="23" fillId="2" borderId="17" xfId="0" applyNumberFormat="1" applyFont="1" applyFill="1" applyBorder="1" applyAlignment="1">
      <alignment horizontal="center" vertical="center" wrapText="1"/>
    </xf>
    <xf numFmtId="49" fontId="23" fillId="2" borderId="21" xfId="0" applyNumberFormat="1" applyFont="1" applyFill="1" applyBorder="1" applyAlignment="1">
      <alignment horizontal="center" vertical="center" wrapText="1"/>
    </xf>
    <xf numFmtId="49" fontId="23" fillId="2" borderId="22" xfId="0" applyNumberFormat="1" applyFont="1" applyFill="1" applyBorder="1" applyAlignment="1">
      <alignment horizontal="center" vertical="center" wrapText="1"/>
    </xf>
    <xf numFmtId="49" fontId="23" fillId="12" borderId="16" xfId="0" applyNumberFormat="1" applyFont="1" applyFill="1" applyBorder="1" applyAlignment="1">
      <alignment horizontal="center" vertical="center" wrapText="1"/>
    </xf>
    <xf numFmtId="49" fontId="23" fillId="12" borderId="17" xfId="0" applyNumberFormat="1" applyFont="1" applyFill="1" applyBorder="1" applyAlignment="1">
      <alignment horizontal="center" vertical="center" wrapText="1"/>
    </xf>
    <xf numFmtId="49" fontId="23" fillId="12" borderId="21" xfId="0" applyNumberFormat="1" applyFont="1" applyFill="1" applyBorder="1" applyAlignment="1">
      <alignment horizontal="center" vertical="center" wrapText="1"/>
    </xf>
    <xf numFmtId="49" fontId="23" fillId="12" borderId="22" xfId="0" applyNumberFormat="1" applyFont="1" applyFill="1" applyBorder="1" applyAlignment="1">
      <alignment horizontal="center" vertical="center" wrapText="1"/>
    </xf>
    <xf numFmtId="49" fontId="12" fillId="25" borderId="19" xfId="0" applyNumberFormat="1" applyFont="1" applyFill="1" applyBorder="1" applyAlignment="1">
      <alignment horizontal="left" vertical="center" wrapText="1" indent="2"/>
    </xf>
    <xf numFmtId="49" fontId="12" fillId="25" borderId="0" xfId="0" applyNumberFormat="1" applyFont="1" applyFill="1" applyBorder="1" applyAlignment="1">
      <alignment horizontal="left" vertical="center" wrapText="1" indent="2"/>
    </xf>
    <xf numFmtId="49" fontId="6" fillId="8" borderId="19" xfId="0" applyNumberFormat="1" applyFont="1" applyFill="1" applyBorder="1" applyAlignment="1">
      <alignment horizontal="left" vertical="center" indent="1"/>
    </xf>
    <xf numFmtId="49" fontId="6" fillId="8" borderId="0" xfId="0" applyNumberFormat="1" applyFont="1" applyFill="1" applyBorder="1" applyAlignment="1">
      <alignment horizontal="left" vertical="center" indent="1"/>
    </xf>
    <xf numFmtId="49" fontId="6" fillId="8" borderId="20" xfId="0" applyNumberFormat="1" applyFont="1" applyFill="1" applyBorder="1" applyAlignment="1">
      <alignment horizontal="left" vertical="center" indent="1"/>
    </xf>
    <xf numFmtId="0" fontId="1" fillId="2" borderId="22" xfId="0" applyFont="1" applyFill="1" applyBorder="1" applyAlignment="1">
      <alignment horizontal="center" vertical="center"/>
    </xf>
    <xf numFmtId="0" fontId="1" fillId="3" borderId="23" xfId="0" applyFont="1" applyFill="1" applyBorder="1" applyAlignment="1">
      <alignment horizontal="center" vertical="center"/>
    </xf>
    <xf numFmtId="49" fontId="1" fillId="2" borderId="22"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0" fontId="5" fillId="12" borderId="16" xfId="0" applyFont="1" applyFill="1" applyBorder="1" applyAlignment="1">
      <alignment horizontal="center" vertical="center"/>
    </xf>
    <xf numFmtId="0" fontId="5" fillId="12" borderId="17"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21" xfId="0" applyFont="1" applyFill="1" applyBorder="1" applyAlignment="1">
      <alignment horizontal="center" vertical="center"/>
    </xf>
    <xf numFmtId="0" fontId="5" fillId="12" borderId="22" xfId="0" applyFont="1" applyFill="1" applyBorder="1" applyAlignment="1">
      <alignment horizontal="center" vertical="center"/>
    </xf>
    <xf numFmtId="0" fontId="5" fillId="12" borderId="23" xfId="0" applyFont="1" applyFill="1" applyBorder="1" applyAlignment="1">
      <alignment horizontal="center" vertical="center"/>
    </xf>
    <xf numFmtId="49" fontId="6" fillId="4" borderId="19" xfId="0" applyNumberFormat="1" applyFont="1" applyFill="1" applyBorder="1" applyAlignment="1">
      <alignment horizontal="left" vertical="center" wrapText="1" indent="1"/>
    </xf>
    <xf numFmtId="49" fontId="6" fillId="4" borderId="0" xfId="0" applyNumberFormat="1" applyFont="1" applyFill="1" applyBorder="1" applyAlignment="1">
      <alignment horizontal="left" vertical="center" wrapText="1" indent="1"/>
    </xf>
    <xf numFmtId="49" fontId="6" fillId="4" borderId="20" xfId="0" applyNumberFormat="1" applyFont="1" applyFill="1" applyBorder="1" applyAlignment="1">
      <alignment horizontal="left" vertical="center" wrapText="1" indent="1"/>
    </xf>
    <xf numFmtId="49" fontId="7" fillId="8" borderId="19" xfId="0" applyNumberFormat="1" applyFont="1" applyFill="1" applyBorder="1" applyAlignment="1">
      <alignment horizontal="left" vertical="center" indent="1"/>
    </xf>
    <xf numFmtId="49" fontId="7" fillId="8" borderId="0" xfId="0" applyNumberFormat="1" applyFont="1" applyFill="1" applyBorder="1" applyAlignment="1">
      <alignment horizontal="left" vertical="center" indent="1"/>
    </xf>
    <xf numFmtId="49" fontId="7" fillId="8" borderId="20" xfId="0" applyNumberFormat="1" applyFont="1" applyFill="1" applyBorder="1" applyAlignment="1">
      <alignment horizontal="left" vertical="center" indent="1"/>
    </xf>
    <xf numFmtId="49" fontId="12" fillId="25" borderId="19" xfId="0" applyNumberFormat="1" applyFont="1" applyFill="1" applyBorder="1" applyAlignment="1">
      <alignment horizontal="left" vertical="top" wrapText="1" indent="2"/>
    </xf>
    <xf numFmtId="49" fontId="12" fillId="25" borderId="0" xfId="0" applyNumberFormat="1" applyFont="1" applyFill="1" applyBorder="1" applyAlignment="1">
      <alignment horizontal="left" vertical="top" wrapText="1" indent="2"/>
    </xf>
    <xf numFmtId="49" fontId="7" fillId="8" borderId="19" xfId="0" applyNumberFormat="1" applyFont="1" applyFill="1" applyBorder="1" applyAlignment="1">
      <alignment horizontal="left" vertical="center" wrapText="1" indent="1"/>
    </xf>
    <xf numFmtId="49" fontId="7" fillId="8" borderId="0" xfId="0" applyNumberFormat="1" applyFont="1" applyFill="1" applyBorder="1" applyAlignment="1">
      <alignment horizontal="left" vertical="center" wrapText="1" indent="1"/>
    </xf>
    <xf numFmtId="49" fontId="7" fillId="8" borderId="20" xfId="0" applyNumberFormat="1" applyFont="1" applyFill="1" applyBorder="1" applyAlignment="1">
      <alignment horizontal="left" vertical="center" wrapText="1" indent="1"/>
    </xf>
    <xf numFmtId="0" fontId="1" fillId="2" borderId="19" xfId="0" applyFont="1" applyFill="1" applyBorder="1" applyAlignment="1">
      <alignment horizontal="center" vertical="center"/>
    </xf>
    <xf numFmtId="0" fontId="1" fillId="2" borderId="0" xfId="0" applyFont="1" applyFill="1" applyBorder="1" applyAlignment="1">
      <alignment horizontal="center" vertical="center"/>
    </xf>
    <xf numFmtId="49" fontId="1" fillId="2" borderId="0"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1" fillId="3" borderId="20" xfId="0" applyFont="1" applyFill="1" applyBorder="1" applyAlignment="1">
      <alignment horizontal="center" vertical="center"/>
    </xf>
    <xf numFmtId="0" fontId="1" fillId="2" borderId="20" xfId="0" applyFont="1" applyFill="1" applyBorder="1" applyAlignment="1">
      <alignment horizontal="center" vertical="center"/>
    </xf>
    <xf numFmtId="49" fontId="7" fillId="4" borderId="19" xfId="0" applyNumberFormat="1" applyFont="1" applyFill="1" applyBorder="1" applyAlignment="1">
      <alignment horizontal="left" vertical="center" indent="1"/>
    </xf>
    <xf numFmtId="49" fontId="7" fillId="4" borderId="0" xfId="0" applyNumberFormat="1" applyFont="1" applyFill="1" applyBorder="1" applyAlignment="1">
      <alignment horizontal="left" vertical="center" indent="1"/>
    </xf>
    <xf numFmtId="49" fontId="7" fillId="4" borderId="20" xfId="0" applyNumberFormat="1" applyFont="1" applyFill="1" applyBorder="1" applyAlignment="1">
      <alignment horizontal="left" vertical="center" indent="1"/>
    </xf>
    <xf numFmtId="0" fontId="1" fillId="2" borderId="23" xfId="0" applyFont="1" applyFill="1" applyBorder="1" applyAlignment="1">
      <alignment horizontal="center" vertical="center"/>
    </xf>
    <xf numFmtId="49" fontId="16" fillId="4" borderId="0" xfId="0" applyNumberFormat="1" applyFont="1" applyFill="1" applyBorder="1" applyAlignment="1">
      <alignment horizontal="left" vertical="center" indent="1"/>
    </xf>
    <xf numFmtId="49" fontId="16" fillId="4" borderId="20" xfId="0" applyNumberFormat="1" applyFont="1" applyFill="1" applyBorder="1" applyAlignment="1">
      <alignment horizontal="left" vertical="center" indent="1"/>
    </xf>
    <xf numFmtId="49" fontId="1" fillId="3" borderId="22"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center" wrapTex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49" fontId="1" fillId="2" borderId="22" xfId="0" applyNumberFormat="1" applyFont="1" applyFill="1" applyBorder="1" applyAlignment="1">
      <alignment horizontal="center" vertical="center"/>
    </xf>
    <xf numFmtId="49" fontId="1" fillId="2" borderId="23" xfId="0" applyNumberFormat="1" applyFont="1" applyFill="1" applyBorder="1" applyAlignment="1">
      <alignment horizontal="center" vertical="center"/>
    </xf>
    <xf numFmtId="0" fontId="4" fillId="8" borderId="19" xfId="1" applyNumberFormat="1" applyFill="1" applyBorder="1" applyAlignment="1">
      <alignment horizontal="left" vertical="center" indent="1"/>
    </xf>
    <xf numFmtId="0" fontId="4" fillId="8" borderId="0" xfId="1" applyNumberFormat="1" applyFill="1" applyBorder="1" applyAlignment="1">
      <alignment horizontal="left" vertical="center" indent="1"/>
    </xf>
    <xf numFmtId="49" fontId="32" fillId="3" borderId="16" xfId="0" applyNumberFormat="1" applyFont="1" applyFill="1" applyBorder="1" applyAlignment="1">
      <alignment horizontal="left" vertical="center" wrapText="1" indent="1"/>
    </xf>
    <xf numFmtId="49" fontId="32" fillId="3" borderId="17" xfId="0" applyNumberFormat="1" applyFont="1" applyFill="1" applyBorder="1" applyAlignment="1">
      <alignment horizontal="left" vertical="center" wrapText="1" indent="1"/>
    </xf>
    <xf numFmtId="49" fontId="32" fillId="3" borderId="18" xfId="0" applyNumberFormat="1" applyFont="1" applyFill="1" applyBorder="1" applyAlignment="1">
      <alignment horizontal="left" vertical="center" wrapText="1" indent="1"/>
    </xf>
    <xf numFmtId="49" fontId="32" fillId="3" borderId="19" xfId="0" applyNumberFormat="1" applyFont="1" applyFill="1" applyBorder="1" applyAlignment="1">
      <alignment horizontal="left" vertical="center" wrapText="1" indent="1"/>
    </xf>
    <xf numFmtId="49" fontId="32" fillId="3" borderId="0" xfId="0" applyNumberFormat="1" applyFont="1" applyFill="1" applyBorder="1" applyAlignment="1">
      <alignment horizontal="left" vertical="center" wrapText="1" indent="1"/>
    </xf>
    <xf numFmtId="49" fontId="32" fillId="3" borderId="20" xfId="0" applyNumberFormat="1" applyFont="1" applyFill="1" applyBorder="1" applyAlignment="1">
      <alignment horizontal="left" vertical="center" wrapText="1" indent="1"/>
    </xf>
    <xf numFmtId="49" fontId="32" fillId="3" borderId="21" xfId="0" applyNumberFormat="1" applyFont="1" applyFill="1" applyBorder="1" applyAlignment="1">
      <alignment horizontal="left" vertical="center" wrapText="1" indent="1"/>
    </xf>
    <xf numFmtId="49" fontId="32" fillId="3" borderId="22" xfId="0" applyNumberFormat="1" applyFont="1" applyFill="1" applyBorder="1" applyAlignment="1">
      <alignment horizontal="left" vertical="center" wrapText="1" indent="1"/>
    </xf>
    <xf numFmtId="49" fontId="32" fillId="3" borderId="23" xfId="0" applyNumberFormat="1" applyFont="1" applyFill="1" applyBorder="1" applyAlignment="1">
      <alignment horizontal="left" vertical="center" wrapText="1" indent="1"/>
    </xf>
    <xf numFmtId="0" fontId="4" fillId="4" borderId="19" xfId="1" applyNumberFormat="1" applyFill="1" applyBorder="1" applyAlignment="1">
      <alignment horizontal="left" vertical="top" wrapText="1" indent="1"/>
    </xf>
    <xf numFmtId="0" fontId="9" fillId="4" borderId="0" xfId="1" applyNumberFormat="1" applyFont="1" applyFill="1" applyBorder="1" applyAlignment="1">
      <alignment horizontal="left" vertical="top" wrapText="1" indent="1"/>
    </xf>
    <xf numFmtId="0" fontId="9" fillId="4" borderId="20" xfId="1" applyNumberFormat="1" applyFont="1" applyFill="1" applyBorder="1" applyAlignment="1">
      <alignment horizontal="left" vertical="top" wrapText="1" indent="1"/>
    </xf>
    <xf numFmtId="0" fontId="8" fillId="2" borderId="22" xfId="1" applyNumberFormat="1" applyFont="1" applyFill="1" applyBorder="1" applyAlignment="1">
      <alignment horizontal="center" vertical="center" wrapText="1"/>
    </xf>
    <xf numFmtId="0" fontId="8" fillId="2" borderId="23" xfId="1" applyNumberFormat="1" applyFont="1" applyFill="1" applyBorder="1" applyAlignment="1">
      <alignment horizontal="center" vertical="center" wrapText="1"/>
    </xf>
    <xf numFmtId="49" fontId="1" fillId="3" borderId="22" xfId="0" applyNumberFormat="1" applyFont="1" applyFill="1" applyBorder="1" applyAlignment="1">
      <alignment horizontal="center" vertical="center"/>
    </xf>
    <xf numFmtId="49" fontId="1" fillId="3" borderId="23" xfId="0" applyNumberFormat="1" applyFont="1" applyFill="1" applyBorder="1" applyAlignment="1">
      <alignment horizontal="center" vertical="center"/>
    </xf>
    <xf numFmtId="0" fontId="31" fillId="2" borderId="19" xfId="1" applyFont="1" applyFill="1" applyBorder="1" applyAlignment="1">
      <alignment horizontal="left" vertical="center" indent="1"/>
    </xf>
    <xf numFmtId="0" fontId="31" fillId="2" borderId="0" xfId="0" applyFont="1" applyFill="1" applyBorder="1" applyAlignment="1">
      <alignment horizontal="left" vertical="center" indent="1"/>
    </xf>
    <xf numFmtId="0" fontId="31" fillId="2" borderId="20" xfId="0" applyFont="1" applyFill="1" applyBorder="1" applyAlignment="1">
      <alignment horizontal="left" vertical="center" indent="1"/>
    </xf>
    <xf numFmtId="0" fontId="0" fillId="2" borderId="19" xfId="0" applyFill="1" applyBorder="1" applyAlignment="1">
      <alignment horizontal="left" vertical="center" wrapText="1" indent="1"/>
    </xf>
    <xf numFmtId="0" fontId="0" fillId="2" borderId="0" xfId="0" applyFill="1" applyBorder="1" applyAlignment="1">
      <alignment horizontal="left" vertical="center" wrapText="1" indent="1"/>
    </xf>
    <xf numFmtId="0" fontId="0" fillId="2" borderId="20" xfId="0" applyFill="1" applyBorder="1" applyAlignment="1">
      <alignment horizontal="left" vertical="center" wrapText="1" indent="1"/>
    </xf>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21"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3" xfId="0" applyFont="1" applyFill="1" applyBorder="1" applyAlignment="1">
      <alignment horizontal="center" vertical="center"/>
    </xf>
    <xf numFmtId="0" fontId="31" fillId="2" borderId="19" xfId="0" applyFont="1" applyFill="1" applyBorder="1" applyAlignment="1">
      <alignment horizontal="left" vertical="center" indent="1"/>
    </xf>
    <xf numFmtId="0" fontId="0" fillId="2" borderId="19"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2" borderId="20" xfId="0" applyFont="1" applyFill="1" applyBorder="1" applyAlignment="1">
      <alignment horizontal="left" vertical="center" wrapText="1" indent="1"/>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19" fillId="16" borderId="16" xfId="0" applyFont="1" applyFill="1" applyBorder="1" applyAlignment="1">
      <alignment horizontal="center" vertical="center"/>
    </xf>
    <xf numFmtId="0" fontId="19" fillId="16" borderId="17" xfId="0" applyFont="1" applyFill="1" applyBorder="1" applyAlignment="1">
      <alignment horizontal="center" vertical="center"/>
    </xf>
    <xf numFmtId="0" fontId="19" fillId="21" borderId="16" xfId="0" applyFont="1" applyFill="1" applyBorder="1" applyAlignment="1">
      <alignment horizontal="center" vertical="center"/>
    </xf>
    <xf numFmtId="0" fontId="19" fillId="21" borderId="17"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20" xfId="0" applyFont="1" applyFill="1" applyBorder="1" applyAlignment="1">
      <alignment horizontal="center" vertical="center"/>
    </xf>
    <xf numFmtId="0" fontId="31" fillId="2" borderId="19" xfId="0" applyNumberFormat="1" applyFont="1" applyFill="1" applyBorder="1" applyAlignment="1">
      <alignment horizontal="left" vertical="center" indent="1"/>
    </xf>
    <xf numFmtId="0" fontId="31" fillId="2" borderId="0" xfId="0" applyNumberFormat="1" applyFont="1" applyFill="1" applyBorder="1" applyAlignment="1">
      <alignment horizontal="left" vertical="center" indent="1"/>
    </xf>
    <xf numFmtId="0" fontId="31" fillId="2" borderId="20" xfId="0" applyNumberFormat="1" applyFont="1" applyFill="1" applyBorder="1" applyAlignment="1">
      <alignment horizontal="left" vertical="center" indent="1"/>
    </xf>
    <xf numFmtId="0" fontId="19" fillId="17" borderId="21" xfId="0" applyFont="1" applyFill="1" applyBorder="1" applyAlignment="1">
      <alignment horizontal="center" vertical="center"/>
    </xf>
    <xf numFmtId="0" fontId="19" fillId="17" borderId="22" xfId="0" applyFont="1" applyFill="1" applyBorder="1" applyAlignment="1">
      <alignment horizontal="center" vertical="center"/>
    </xf>
    <xf numFmtId="0" fontId="19" fillId="19" borderId="19" xfId="0" applyFont="1" applyFill="1" applyBorder="1" applyAlignment="1">
      <alignment horizontal="center" vertical="center"/>
    </xf>
    <xf numFmtId="0" fontId="19" fillId="19" borderId="0" xfId="0" applyFont="1" applyFill="1" applyBorder="1" applyAlignment="1">
      <alignment horizontal="center" vertical="center"/>
    </xf>
    <xf numFmtId="0" fontId="19" fillId="20" borderId="21" xfId="0" applyFont="1" applyFill="1" applyBorder="1" applyAlignment="1">
      <alignment horizontal="center" vertical="center"/>
    </xf>
    <xf numFmtId="0" fontId="19" fillId="20" borderId="22" xfId="0" applyFont="1" applyFill="1" applyBorder="1" applyAlignment="1">
      <alignment horizontal="center" vertical="center"/>
    </xf>
    <xf numFmtId="0" fontId="19" fillId="18" borderId="19" xfId="0" applyFont="1" applyFill="1" applyBorder="1" applyAlignment="1">
      <alignment horizontal="center" vertical="center"/>
    </xf>
    <xf numFmtId="0" fontId="19" fillId="18" borderId="0" xfId="0" applyFont="1" applyFill="1" applyBorder="1" applyAlignment="1">
      <alignment horizontal="center" vertical="center"/>
    </xf>
    <xf numFmtId="0" fontId="12" fillId="12" borderId="0" xfId="0" applyFont="1" applyFill="1" applyBorder="1" applyAlignment="1">
      <alignment horizontal="left" vertical="center" wrapText="1" indent="2"/>
    </xf>
    <xf numFmtId="0" fontId="12" fillId="12" borderId="20" xfId="0" applyFont="1" applyFill="1" applyBorder="1" applyAlignment="1">
      <alignment horizontal="left" vertical="center" wrapText="1" indent="2"/>
    </xf>
    <xf numFmtId="0" fontId="12" fillId="12" borderId="19" xfId="0" applyFont="1" applyFill="1" applyBorder="1" applyAlignment="1">
      <alignment horizontal="left" vertical="top" wrapText="1" indent="2"/>
    </xf>
    <xf numFmtId="0" fontId="12" fillId="12" borderId="0" xfId="0" applyFont="1" applyFill="1" applyBorder="1" applyAlignment="1">
      <alignment horizontal="left" vertical="top" wrapText="1" indent="2"/>
    </xf>
    <xf numFmtId="0" fontId="12" fillId="12" borderId="20" xfId="0" applyFont="1" applyFill="1" applyBorder="1" applyAlignment="1">
      <alignment horizontal="left" vertical="top" wrapText="1" indent="2"/>
    </xf>
    <xf numFmtId="0" fontId="31" fillId="2" borderId="6" xfId="0" applyFont="1" applyFill="1" applyBorder="1" applyAlignment="1">
      <alignment horizontal="left" vertical="center" indent="1"/>
    </xf>
    <xf numFmtId="0" fontId="31" fillId="2" borderId="11" xfId="0" applyFont="1" applyFill="1" applyBorder="1" applyAlignment="1">
      <alignment horizontal="left" vertical="center" indent="1"/>
    </xf>
    <xf numFmtId="0" fontId="31" fillId="2" borderId="0" xfId="1" applyFont="1" applyFill="1" applyBorder="1" applyAlignment="1">
      <alignment horizontal="left" vertical="center" indent="1"/>
    </xf>
    <xf numFmtId="0" fontId="31" fillId="2" borderId="20" xfId="1" applyFont="1" applyFill="1" applyBorder="1" applyAlignment="1">
      <alignment horizontal="left" vertical="center" indent="1"/>
    </xf>
    <xf numFmtId="49" fontId="0" fillId="29" borderId="25" xfId="0" applyNumberFormat="1" applyFill="1" applyBorder="1" applyAlignment="1">
      <alignment horizontal="center" vertical="top"/>
    </xf>
    <xf numFmtId="49" fontId="0" fillId="24" borderId="25" xfId="0" applyNumberFormat="1" applyFill="1" applyBorder="1" applyAlignment="1">
      <alignment horizontal="center" vertical="top"/>
    </xf>
    <xf numFmtId="49" fontId="0" fillId="29" borderId="24" xfId="0" applyNumberFormat="1" applyFill="1" applyBorder="1" applyAlignment="1">
      <alignment horizontal="center" vertical="top"/>
    </xf>
    <xf numFmtId="49" fontId="0" fillId="24" borderId="24" xfId="0" applyNumberFormat="1" applyFill="1" applyBorder="1" applyAlignment="1">
      <alignment horizontal="center" vertical="top"/>
    </xf>
    <xf numFmtId="0" fontId="8" fillId="13" borderId="25" xfId="0" applyFont="1" applyFill="1" applyBorder="1" applyAlignment="1">
      <alignment horizontal="center" vertical="center" wrapText="1"/>
    </xf>
    <xf numFmtId="0" fontId="8" fillId="13" borderId="26" xfId="0" applyFont="1" applyFill="1" applyBorder="1" applyAlignment="1">
      <alignment horizontal="center" vertical="center" wrapText="1"/>
    </xf>
    <xf numFmtId="49" fontId="0" fillId="29" borderId="25" xfId="0" applyNumberFormat="1" applyFont="1" applyFill="1" applyBorder="1" applyAlignment="1">
      <alignment horizontal="left" vertical="top" wrapText="1"/>
    </xf>
    <xf numFmtId="49" fontId="0" fillId="24" borderId="25" xfId="0" applyNumberFormat="1" applyFont="1" applyFill="1" applyBorder="1" applyAlignment="1">
      <alignment horizontal="left" vertical="top" wrapText="1"/>
    </xf>
    <xf numFmtId="49" fontId="1" fillId="27" borderId="25" xfId="0" applyNumberFormat="1" applyFont="1" applyFill="1" applyBorder="1" applyAlignment="1">
      <alignment horizontal="center" vertical="center" wrapText="1"/>
    </xf>
    <xf numFmtId="49" fontId="0" fillId="24" borderId="28" xfId="0" applyNumberFormat="1" applyFont="1" applyFill="1" applyBorder="1" applyAlignment="1">
      <alignment horizontal="left" vertical="top" wrapText="1"/>
    </xf>
    <xf numFmtId="49" fontId="1" fillId="8" borderId="25" xfId="0" applyNumberFormat="1" applyFont="1" applyFill="1" applyBorder="1" applyAlignment="1">
      <alignment horizontal="center" vertical="center" wrapText="1"/>
    </xf>
    <xf numFmtId="49" fontId="1" fillId="4" borderId="25" xfId="0" applyNumberFormat="1"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31" xfId="0" applyFont="1" applyFill="1" applyBorder="1" applyAlignment="1">
      <alignment horizontal="center" vertical="center"/>
    </xf>
    <xf numFmtId="0" fontId="3" fillId="10" borderId="29"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31" xfId="0" applyFont="1" applyFill="1" applyBorder="1" applyAlignment="1">
      <alignment horizontal="center" vertical="center"/>
    </xf>
    <xf numFmtId="0" fontId="2" fillId="13" borderId="32"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31"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2" fillId="9" borderId="29" xfId="0" applyFont="1" applyFill="1" applyBorder="1" applyAlignment="1">
      <alignment horizontal="center" vertical="center"/>
    </xf>
    <xf numFmtId="0" fontId="2" fillId="9" borderId="30" xfId="0" applyFont="1" applyFill="1" applyBorder="1" applyAlignment="1">
      <alignment horizontal="center" vertical="center"/>
    </xf>
    <xf numFmtId="0" fontId="2" fillId="9" borderId="31"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2" fillId="28" borderId="0" xfId="0" applyFont="1" applyFill="1" applyBorder="1" applyAlignment="1">
      <alignment horizontal="center" vertical="center"/>
    </xf>
    <xf numFmtId="0" fontId="2" fillId="28" borderId="6" xfId="0" applyFont="1" applyFill="1" applyBorder="1" applyAlignment="1">
      <alignment horizontal="center" vertical="center"/>
    </xf>
    <xf numFmtId="49" fontId="1" fillId="8" borderId="27" xfId="0" applyNumberFormat="1" applyFont="1" applyFill="1" applyBorder="1" applyAlignment="1">
      <alignment horizontal="center" vertical="center" wrapText="1"/>
    </xf>
    <xf numFmtId="49" fontId="1" fillId="8" borderId="28" xfId="0" applyNumberFormat="1" applyFont="1" applyFill="1" applyBorder="1" applyAlignment="1">
      <alignment horizontal="center" vertical="center" wrapText="1"/>
    </xf>
    <xf numFmtId="49" fontId="14" fillId="2" borderId="4" xfId="0" applyNumberFormat="1" applyFont="1" applyFill="1" applyBorder="1" applyAlignment="1">
      <alignment horizontal="left" vertical="center"/>
    </xf>
    <xf numFmtId="49" fontId="14" fillId="2" borderId="5" xfId="0" applyNumberFormat="1" applyFont="1" applyFill="1" applyBorder="1" applyAlignment="1">
      <alignment horizontal="left" vertical="center"/>
    </xf>
    <xf numFmtId="49" fontId="14" fillId="2" borderId="3" xfId="0" applyNumberFormat="1" applyFont="1" applyFill="1" applyBorder="1" applyAlignment="1">
      <alignment horizontal="left" vertical="center"/>
    </xf>
    <xf numFmtId="49" fontId="14" fillId="2" borderId="4" xfId="0" applyNumberFormat="1" applyFont="1" applyFill="1" applyBorder="1" applyAlignment="1">
      <alignment horizontal="left" vertical="center" wrapText="1"/>
    </xf>
    <xf numFmtId="49" fontId="14" fillId="2" borderId="5" xfId="0" applyNumberFormat="1" applyFont="1" applyFill="1" applyBorder="1" applyAlignment="1">
      <alignment horizontal="left" vertical="center" wrapText="1"/>
    </xf>
    <xf numFmtId="49" fontId="14" fillId="2" borderId="3" xfId="0" applyNumberFormat="1" applyFont="1" applyFill="1" applyBorder="1" applyAlignment="1">
      <alignment horizontal="left" vertical="center" wrapText="1"/>
    </xf>
    <xf numFmtId="0" fontId="0" fillId="15" borderId="10" xfId="0" applyFill="1" applyBorder="1" applyAlignment="1">
      <alignment horizontal="center"/>
    </xf>
    <xf numFmtId="0" fontId="0" fillId="15" borderId="6" xfId="0" applyFill="1" applyBorder="1" applyAlignment="1">
      <alignment horizontal="center"/>
    </xf>
    <xf numFmtId="0" fontId="18" fillId="16" borderId="7" xfId="0" applyFont="1" applyFill="1" applyBorder="1" applyAlignment="1">
      <alignment horizontal="center"/>
    </xf>
    <xf numFmtId="0" fontId="18" fillId="16" borderId="8" xfId="0" applyFont="1" applyFill="1" applyBorder="1" applyAlignment="1">
      <alignment horizontal="center"/>
    </xf>
    <xf numFmtId="0" fontId="18" fillId="16" borderId="5" xfId="0" applyFont="1"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18" fillId="16" borderId="4" xfId="0" applyFont="1"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2" xfId="0" applyFill="1" applyBorder="1" applyAlignment="1">
      <alignment horizontal="center"/>
    </xf>
    <xf numFmtId="0" fontId="29" fillId="12" borderId="7" xfId="0" applyFont="1" applyFill="1" applyBorder="1" applyAlignment="1">
      <alignment horizontal="center" vertical="center"/>
    </xf>
    <xf numFmtId="0" fontId="29" fillId="12" borderId="8" xfId="0" applyFont="1" applyFill="1" applyBorder="1" applyAlignment="1">
      <alignment horizontal="center" vertical="center"/>
    </xf>
    <xf numFmtId="0" fontId="29" fillId="12" borderId="9" xfId="0" applyFont="1" applyFill="1" applyBorder="1" applyAlignment="1">
      <alignment horizontal="center" vertical="center"/>
    </xf>
    <xf numFmtId="0" fontId="29" fillId="12" borderId="12" xfId="0" applyFont="1" applyFill="1" applyBorder="1" applyAlignment="1">
      <alignment horizontal="center" vertical="center"/>
    </xf>
    <xf numFmtId="0" fontId="29" fillId="12" borderId="0" xfId="0" applyFont="1" applyFill="1" applyBorder="1" applyAlignment="1">
      <alignment horizontal="center" vertical="center"/>
    </xf>
    <xf numFmtId="0" fontId="29" fillId="12" borderId="13" xfId="0" applyFont="1" applyFill="1" applyBorder="1" applyAlignment="1">
      <alignment horizontal="center" vertical="center"/>
    </xf>
    <xf numFmtId="0" fontId="29" fillId="12" borderId="10" xfId="0" applyFont="1" applyFill="1" applyBorder="1" applyAlignment="1">
      <alignment horizontal="center" vertical="center"/>
    </xf>
    <xf numFmtId="0" fontId="29" fillId="12" borderId="6" xfId="0" applyFont="1" applyFill="1" applyBorder="1" applyAlignment="1">
      <alignment horizontal="center" vertical="center"/>
    </xf>
    <xf numFmtId="0" fontId="29" fillId="12" borderId="11" xfId="0" applyFont="1" applyFill="1" applyBorder="1" applyAlignment="1">
      <alignment horizontal="center" vertical="center"/>
    </xf>
    <xf numFmtId="0" fontId="34" fillId="12" borderId="7" xfId="0" applyFont="1" applyFill="1" applyBorder="1" applyAlignment="1">
      <alignment horizontal="center" vertical="center"/>
    </xf>
    <xf numFmtId="0" fontId="34" fillId="12" borderId="8" xfId="0" applyFont="1" applyFill="1" applyBorder="1" applyAlignment="1">
      <alignment horizontal="center" vertical="center"/>
    </xf>
    <xf numFmtId="0" fontId="34" fillId="12" borderId="9" xfId="0" applyFont="1" applyFill="1" applyBorder="1" applyAlignment="1">
      <alignment horizontal="center" vertical="center"/>
    </xf>
    <xf numFmtId="0" fontId="34" fillId="12" borderId="12" xfId="0" applyFont="1" applyFill="1" applyBorder="1" applyAlignment="1">
      <alignment horizontal="center" vertical="center"/>
    </xf>
    <xf numFmtId="0" fontId="34" fillId="12" borderId="0" xfId="0" applyFont="1" applyFill="1" applyBorder="1" applyAlignment="1">
      <alignment horizontal="center" vertical="center"/>
    </xf>
    <xf numFmtId="0" fontId="34" fillId="12" borderId="13" xfId="0" applyFont="1" applyFill="1" applyBorder="1" applyAlignment="1">
      <alignment horizontal="center" vertical="center"/>
    </xf>
    <xf numFmtId="0" fontId="6" fillId="15" borderId="7"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13" xfId="0" applyFont="1" applyFill="1" applyBorder="1" applyAlignment="1">
      <alignment horizontal="center" vertical="center" wrapText="1"/>
    </xf>
    <xf numFmtId="49" fontId="14" fillId="2" borderId="10" xfId="0" applyNumberFormat="1" applyFont="1" applyFill="1" applyBorder="1" applyAlignment="1">
      <alignment horizontal="left" vertical="center" wrapText="1"/>
    </xf>
    <xf numFmtId="49" fontId="14" fillId="2" borderId="6" xfId="0" applyNumberFormat="1" applyFont="1" applyFill="1" applyBorder="1" applyAlignment="1">
      <alignment horizontal="left" vertical="center" wrapText="1"/>
    </xf>
    <xf numFmtId="49" fontId="14" fillId="2" borderId="11" xfId="0" applyNumberFormat="1" applyFont="1" applyFill="1" applyBorder="1" applyAlignment="1">
      <alignment horizontal="left" vertical="center" wrapText="1"/>
    </xf>
    <xf numFmtId="49" fontId="13" fillId="2" borderId="4" xfId="0" applyNumberFormat="1" applyFont="1" applyFill="1" applyBorder="1" applyAlignment="1">
      <alignment horizontal="left" vertical="center" wrapText="1"/>
    </xf>
    <xf numFmtId="49" fontId="13" fillId="2" borderId="5" xfId="0" applyNumberFormat="1" applyFont="1" applyFill="1" applyBorder="1" applyAlignment="1">
      <alignment horizontal="left" vertical="center" wrapText="1"/>
    </xf>
    <xf numFmtId="49" fontId="13" fillId="2" borderId="3" xfId="0" applyNumberFormat="1" applyFont="1" applyFill="1" applyBorder="1" applyAlignment="1">
      <alignment horizontal="left" vertical="center" wrapText="1"/>
    </xf>
    <xf numFmtId="0" fontId="0" fillId="3" borderId="4" xfId="0" applyNumberFormat="1" applyFill="1" applyBorder="1" applyAlignment="1">
      <alignment horizontal="center" vertical="center" wrapText="1"/>
    </xf>
    <xf numFmtId="0" fontId="0" fillId="3" borderId="5" xfId="0" applyNumberFormat="1" applyFill="1" applyBorder="1" applyAlignment="1">
      <alignment horizontal="center" vertical="center" wrapText="1"/>
    </xf>
    <xf numFmtId="0" fontId="0" fillId="3" borderId="3" xfId="0" applyNumberFormat="1" applyFill="1" applyBorder="1" applyAlignment="1">
      <alignment horizontal="center" vertical="center" wrapText="1"/>
    </xf>
    <xf numFmtId="49" fontId="14" fillId="2" borderId="7" xfId="0" applyNumberFormat="1" applyFont="1" applyFill="1" applyBorder="1" applyAlignment="1">
      <alignment horizontal="left" vertical="center" wrapText="1"/>
    </xf>
    <xf numFmtId="49" fontId="14" fillId="2" borderId="8" xfId="0" applyNumberFormat="1" applyFont="1" applyFill="1" applyBorder="1" applyAlignment="1">
      <alignment horizontal="left" vertical="center" wrapText="1"/>
    </xf>
    <xf numFmtId="49" fontId="14" fillId="2" borderId="9" xfId="0" applyNumberFormat="1" applyFont="1" applyFill="1" applyBorder="1" applyAlignment="1">
      <alignment horizontal="left" vertical="center" wrapText="1"/>
    </xf>
    <xf numFmtId="49" fontId="0" fillId="15" borderId="7" xfId="0" applyNumberFormat="1" applyFill="1" applyBorder="1" applyAlignment="1">
      <alignment horizontal="left" vertical="center" wrapText="1" indent="1"/>
    </xf>
    <xf numFmtId="49" fontId="0" fillId="15" borderId="8" xfId="0" applyNumberFormat="1" applyFill="1" applyBorder="1" applyAlignment="1">
      <alignment horizontal="left" vertical="center" wrapText="1" indent="1"/>
    </xf>
    <xf numFmtId="49" fontId="0" fillId="15" borderId="9" xfId="0" applyNumberFormat="1" applyFill="1" applyBorder="1" applyAlignment="1">
      <alignment horizontal="left" vertical="center" wrapText="1" indent="1"/>
    </xf>
    <xf numFmtId="49" fontId="0" fillId="15" borderId="12" xfId="0" applyNumberFormat="1" applyFill="1" applyBorder="1" applyAlignment="1">
      <alignment horizontal="left" vertical="center" wrapText="1" indent="1"/>
    </xf>
    <xf numFmtId="49" fontId="0" fillId="15" borderId="0" xfId="0" applyNumberFormat="1" applyFill="1" applyBorder="1" applyAlignment="1">
      <alignment horizontal="left" vertical="center" wrapText="1" indent="1"/>
    </xf>
    <xf numFmtId="49" fontId="0" fillId="15" borderId="13" xfId="0" applyNumberFormat="1" applyFill="1" applyBorder="1" applyAlignment="1">
      <alignment horizontal="left" vertical="center" wrapText="1" indent="1"/>
    </xf>
    <xf numFmtId="49" fontId="0" fillId="15" borderId="10" xfId="0" applyNumberFormat="1" applyFill="1" applyBorder="1" applyAlignment="1">
      <alignment horizontal="left" vertical="center" wrapText="1" indent="1"/>
    </xf>
    <xf numFmtId="49" fontId="0" fillId="15" borderId="6" xfId="0" applyNumberFormat="1" applyFill="1" applyBorder="1" applyAlignment="1">
      <alignment horizontal="left" vertical="center" wrapText="1" indent="1"/>
    </xf>
    <xf numFmtId="49" fontId="0" fillId="15" borderId="11" xfId="0" applyNumberFormat="1" applyFill="1" applyBorder="1" applyAlignment="1">
      <alignment horizontal="left" vertical="center" wrapText="1" indent="1"/>
    </xf>
    <xf numFmtId="0" fontId="35" fillId="12" borderId="7" xfId="0" applyFont="1" applyFill="1" applyBorder="1" applyAlignment="1">
      <alignment horizontal="center" vertical="center" wrapText="1"/>
    </xf>
    <xf numFmtId="0" fontId="35" fillId="12" borderId="8" xfId="0" applyFont="1" applyFill="1" applyBorder="1" applyAlignment="1">
      <alignment horizontal="center" vertical="center" wrapText="1"/>
    </xf>
    <xf numFmtId="0" fontId="35" fillId="12" borderId="9"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5" fillId="12" borderId="0" xfId="0" applyFont="1" applyFill="1" applyBorder="1" applyAlignment="1">
      <alignment horizontal="center" vertical="center" wrapText="1"/>
    </xf>
    <xf numFmtId="0" fontId="35" fillId="12" borderId="13" xfId="0" applyFont="1" applyFill="1" applyBorder="1" applyAlignment="1">
      <alignment horizontal="center" vertical="center" wrapText="1"/>
    </xf>
    <xf numFmtId="0" fontId="35" fillId="12" borderId="10" xfId="0" applyFont="1" applyFill="1" applyBorder="1" applyAlignment="1">
      <alignment horizontal="center" vertical="center" wrapText="1"/>
    </xf>
    <xf numFmtId="0" fontId="35" fillId="12" borderId="6"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28" fillId="15" borderId="0" xfId="0" applyFont="1" applyFill="1" applyBorder="1" applyAlignment="1">
      <alignment horizontal="center" vertical="top" wrapText="1"/>
    </xf>
    <xf numFmtId="0" fontId="0" fillId="2" borderId="4" xfId="0" applyFont="1" applyFill="1" applyBorder="1" applyAlignment="1">
      <alignment horizontal="left"/>
    </xf>
    <xf numFmtId="0" fontId="0" fillId="2" borderId="5" xfId="0" applyFont="1" applyFill="1" applyBorder="1" applyAlignment="1">
      <alignment horizontal="left"/>
    </xf>
    <xf numFmtId="0" fontId="0" fillId="5" borderId="4" xfId="0" applyFont="1" applyFill="1" applyBorder="1" applyAlignment="1">
      <alignment horizontal="left"/>
    </xf>
    <xf numFmtId="0" fontId="0" fillId="5" borderId="5" xfId="0" applyFont="1" applyFill="1" applyBorder="1" applyAlignment="1">
      <alignment horizontal="left"/>
    </xf>
    <xf numFmtId="0" fontId="0" fillId="7" borderId="4" xfId="0" applyFont="1" applyFill="1" applyBorder="1" applyAlignment="1">
      <alignment horizontal="left"/>
    </xf>
    <xf numFmtId="0" fontId="0" fillId="7" borderId="5" xfId="0" applyFont="1" applyFill="1" applyBorder="1" applyAlignment="1">
      <alignment horizontal="left"/>
    </xf>
    <xf numFmtId="0" fontId="0" fillId="9" borderId="4" xfId="0" applyFont="1" applyFill="1" applyBorder="1" applyAlignment="1">
      <alignment horizontal="left"/>
    </xf>
    <xf numFmtId="0" fontId="0" fillId="9" borderId="5" xfId="0" applyFont="1" applyFill="1" applyBorder="1" applyAlignment="1">
      <alignment horizontal="left"/>
    </xf>
    <xf numFmtId="0" fontId="0" fillId="8" borderId="4" xfId="0" applyFont="1" applyFill="1" applyBorder="1" applyAlignment="1">
      <alignment horizontal="left"/>
    </xf>
    <xf numFmtId="0" fontId="0" fillId="8" borderId="5" xfId="0" applyFont="1" applyFill="1" applyBorder="1" applyAlignment="1">
      <alignment horizontal="left"/>
    </xf>
    <xf numFmtId="0" fontId="0" fillId="10" borderId="10" xfId="0" applyFont="1" applyFill="1" applyBorder="1" applyAlignment="1">
      <alignment horizontal="left"/>
    </xf>
    <xf numFmtId="0" fontId="0" fillId="10" borderId="6" xfId="0" applyFont="1" applyFill="1" applyBorder="1" applyAlignment="1">
      <alignment horizontal="left"/>
    </xf>
    <xf numFmtId="0" fontId="34" fillId="12" borderId="10" xfId="0" applyFont="1" applyFill="1" applyBorder="1" applyAlignment="1">
      <alignment horizontal="center" vertical="center"/>
    </xf>
    <xf numFmtId="0" fontId="34" fillId="12" borderId="6" xfId="0" applyFont="1" applyFill="1" applyBorder="1" applyAlignment="1">
      <alignment horizontal="center" vertical="center"/>
    </xf>
    <xf numFmtId="0" fontId="34" fillId="12" borderId="11" xfId="0" applyFont="1" applyFill="1" applyBorder="1" applyAlignment="1">
      <alignment horizontal="center" vertical="center"/>
    </xf>
    <xf numFmtId="0" fontId="34" fillId="12" borderId="14" xfId="0" applyFont="1" applyFill="1" applyBorder="1" applyAlignment="1">
      <alignment horizontal="center" vertical="center"/>
    </xf>
    <xf numFmtId="0" fontId="34" fillId="12" borderId="15" xfId="0" applyFont="1" applyFill="1" applyBorder="1" applyAlignment="1">
      <alignment horizontal="center" vertical="center"/>
    </xf>
    <xf numFmtId="0" fontId="34" fillId="12" borderId="2" xfId="0" applyFont="1" applyFill="1" applyBorder="1" applyAlignment="1">
      <alignment horizontal="center" vertical="center"/>
    </xf>
    <xf numFmtId="0" fontId="39" fillId="12" borderId="7" xfId="0" applyFont="1" applyFill="1" applyBorder="1" applyAlignment="1">
      <alignment horizontal="left" vertical="top" wrapText="1"/>
    </xf>
    <xf numFmtId="0" fontId="39" fillId="12" borderId="8" xfId="0" applyFont="1" applyFill="1" applyBorder="1" applyAlignment="1">
      <alignment horizontal="left" vertical="top" wrapText="1"/>
    </xf>
    <xf numFmtId="0" fontId="39" fillId="12" borderId="9" xfId="0" applyFont="1" applyFill="1" applyBorder="1" applyAlignment="1">
      <alignment horizontal="left" vertical="top" wrapText="1"/>
    </xf>
    <xf numFmtId="0" fontId="39" fillId="12" borderId="12" xfId="0" applyFont="1" applyFill="1" applyBorder="1" applyAlignment="1">
      <alignment horizontal="left" vertical="top" wrapText="1"/>
    </xf>
    <xf numFmtId="0" fontId="39" fillId="12" borderId="0" xfId="0" applyFont="1" applyFill="1" applyBorder="1" applyAlignment="1">
      <alignment horizontal="left" vertical="top" wrapText="1"/>
    </xf>
    <xf numFmtId="0" fontId="39" fillId="12" borderId="13" xfId="0" applyFont="1" applyFill="1" applyBorder="1" applyAlignment="1">
      <alignment horizontal="left" vertical="top" wrapText="1"/>
    </xf>
    <xf numFmtId="0" fontId="39" fillId="12" borderId="10" xfId="0" applyFont="1" applyFill="1" applyBorder="1" applyAlignment="1">
      <alignment horizontal="left" vertical="top" wrapText="1"/>
    </xf>
    <xf numFmtId="0" fontId="39" fillId="12" borderId="6" xfId="0" applyFont="1" applyFill="1" applyBorder="1" applyAlignment="1">
      <alignment horizontal="left" vertical="top" wrapText="1"/>
    </xf>
    <xf numFmtId="0" fontId="39" fillId="12" borderId="11" xfId="0" applyFont="1" applyFill="1" applyBorder="1" applyAlignment="1">
      <alignment horizontal="left" vertical="top" wrapText="1"/>
    </xf>
    <xf numFmtId="49" fontId="12" fillId="12" borderId="7" xfId="0" applyNumberFormat="1" applyFont="1" applyFill="1" applyBorder="1" applyAlignment="1">
      <alignment horizontal="left" vertical="top" wrapText="1"/>
    </xf>
    <xf numFmtId="49" fontId="12" fillId="12" borderId="8" xfId="0" applyNumberFormat="1" applyFont="1" applyFill="1" applyBorder="1" applyAlignment="1">
      <alignment horizontal="left" vertical="top" wrapText="1"/>
    </xf>
    <xf numFmtId="49" fontId="12" fillId="12" borderId="9" xfId="0" applyNumberFormat="1" applyFont="1" applyFill="1" applyBorder="1" applyAlignment="1">
      <alignment horizontal="left" vertical="top" wrapText="1"/>
    </xf>
    <xf numFmtId="49" fontId="12" fillId="12" borderId="12" xfId="0" applyNumberFormat="1" applyFont="1" applyFill="1" applyBorder="1" applyAlignment="1">
      <alignment horizontal="left" vertical="top" wrapText="1"/>
    </xf>
    <xf numFmtId="49" fontId="12" fillId="12" borderId="0" xfId="0" applyNumberFormat="1" applyFont="1" applyFill="1" applyBorder="1" applyAlignment="1">
      <alignment horizontal="left" vertical="top" wrapText="1"/>
    </xf>
    <xf numFmtId="49" fontId="12" fillId="12" borderId="13" xfId="0" applyNumberFormat="1" applyFont="1" applyFill="1" applyBorder="1" applyAlignment="1">
      <alignment horizontal="left" vertical="top" wrapText="1"/>
    </xf>
    <xf numFmtId="49" fontId="12" fillId="12" borderId="10" xfId="0" applyNumberFormat="1" applyFont="1" applyFill="1" applyBorder="1" applyAlignment="1">
      <alignment horizontal="left" vertical="top" wrapText="1"/>
    </xf>
    <xf numFmtId="49" fontId="12" fillId="12" borderId="6" xfId="0" applyNumberFormat="1" applyFont="1" applyFill="1" applyBorder="1" applyAlignment="1">
      <alignment horizontal="left" vertical="top" wrapText="1"/>
    </xf>
    <xf numFmtId="49" fontId="12" fillId="12" borderId="11" xfId="0" applyNumberFormat="1" applyFont="1" applyFill="1" applyBorder="1" applyAlignment="1">
      <alignment horizontal="left" vertical="top" wrapText="1"/>
    </xf>
    <xf numFmtId="0" fontId="35" fillId="12" borderId="14" xfId="0" applyFont="1" applyFill="1" applyBorder="1" applyAlignment="1">
      <alignment horizontal="center" vertical="center" wrapText="1"/>
    </xf>
    <xf numFmtId="0" fontId="35" fillId="12" borderId="15"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0" fillId="5" borderId="7"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2" xfId="0" applyFill="1" applyBorder="1" applyAlignment="1">
      <alignment horizontal="left" vertical="top" wrapText="1"/>
    </xf>
    <xf numFmtId="0" fontId="0" fillId="5" borderId="0" xfId="0" applyFill="1" applyBorder="1" applyAlignment="1">
      <alignment horizontal="left" vertical="top" wrapText="1"/>
    </xf>
    <xf numFmtId="0" fontId="0" fillId="5" borderId="13" xfId="0" applyFill="1" applyBorder="1" applyAlignment="1">
      <alignment horizontal="left" vertical="top" wrapText="1"/>
    </xf>
    <xf numFmtId="0" fontId="0" fillId="5" borderId="10" xfId="0" applyFill="1" applyBorder="1" applyAlignment="1">
      <alignment horizontal="left" vertical="top" wrapText="1"/>
    </xf>
    <xf numFmtId="0" fontId="0" fillId="5" borderId="6" xfId="0" applyFill="1" applyBorder="1" applyAlignment="1">
      <alignment horizontal="left" vertical="top" wrapText="1"/>
    </xf>
    <xf numFmtId="0" fontId="0" fillId="5" borderId="11" xfId="0" applyFill="1" applyBorder="1" applyAlignment="1">
      <alignment horizontal="left" vertical="top" wrapText="1"/>
    </xf>
    <xf numFmtId="49" fontId="0" fillId="5" borderId="7" xfId="0" applyNumberFormat="1" applyFont="1" applyFill="1" applyBorder="1" applyAlignment="1">
      <alignment horizontal="left" vertical="top" wrapText="1"/>
    </xf>
    <xf numFmtId="49" fontId="0" fillId="5" borderId="8" xfId="0" applyNumberFormat="1" applyFont="1" applyFill="1" applyBorder="1" applyAlignment="1">
      <alignment horizontal="left" vertical="top" wrapText="1"/>
    </xf>
    <xf numFmtId="49" fontId="0" fillId="5" borderId="9" xfId="0" applyNumberFormat="1" applyFont="1" applyFill="1" applyBorder="1" applyAlignment="1">
      <alignment horizontal="left" vertical="top" wrapText="1"/>
    </xf>
    <xf numFmtId="49" fontId="0" fillId="5" borderId="12" xfId="0" applyNumberFormat="1" applyFont="1" applyFill="1" applyBorder="1" applyAlignment="1">
      <alignment horizontal="left" vertical="top" wrapText="1"/>
    </xf>
    <xf numFmtId="49" fontId="0" fillId="5" borderId="0" xfId="0" applyNumberFormat="1" applyFont="1" applyFill="1" applyBorder="1" applyAlignment="1">
      <alignment horizontal="left" vertical="top" wrapText="1"/>
    </xf>
    <xf numFmtId="49" fontId="0" fillId="5" borderId="13" xfId="0" applyNumberFormat="1" applyFont="1" applyFill="1" applyBorder="1" applyAlignment="1">
      <alignment horizontal="left" vertical="top" wrapText="1"/>
    </xf>
    <xf numFmtId="49" fontId="0" fillId="5" borderId="10" xfId="0" applyNumberFormat="1" applyFont="1" applyFill="1" applyBorder="1" applyAlignment="1">
      <alignment horizontal="left" vertical="top" wrapText="1"/>
    </xf>
    <xf numFmtId="49" fontId="0" fillId="5" borderId="6" xfId="0" applyNumberFormat="1" applyFont="1" applyFill="1" applyBorder="1" applyAlignment="1">
      <alignment horizontal="left" vertical="top" wrapText="1"/>
    </xf>
    <xf numFmtId="49" fontId="0" fillId="5" borderId="11" xfId="0" applyNumberFormat="1" applyFont="1" applyFill="1" applyBorder="1" applyAlignment="1">
      <alignment horizontal="left" vertical="top" wrapText="1"/>
    </xf>
    <xf numFmtId="0" fontId="0" fillId="5" borderId="10" xfId="0" applyFont="1" applyFill="1" applyBorder="1" applyAlignment="1">
      <alignment horizontal="left" vertical="top" wrapText="1"/>
    </xf>
    <xf numFmtId="0" fontId="0" fillId="5" borderId="6"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7" xfId="0" applyFont="1" applyFill="1" applyBorder="1" applyAlignment="1">
      <alignment horizontal="left"/>
    </xf>
    <xf numFmtId="0" fontId="0" fillId="2" borderId="8" xfId="0" applyFont="1" applyFill="1" applyBorder="1" applyAlignment="1">
      <alignment horizontal="left"/>
    </xf>
    <xf numFmtId="0" fontId="0" fillId="2" borderId="9" xfId="0" applyFont="1" applyFill="1" applyBorder="1" applyAlignment="1">
      <alignment horizontal="left"/>
    </xf>
    <xf numFmtId="0" fontId="0" fillId="5" borderId="12" xfId="0" applyFont="1" applyFill="1" applyBorder="1" applyAlignment="1">
      <alignment horizontal="left"/>
    </xf>
    <xf numFmtId="0" fontId="0" fillId="5" borderId="0" xfId="0" applyFont="1" applyFill="1" applyBorder="1" applyAlignment="1">
      <alignment horizontal="left"/>
    </xf>
    <xf numFmtId="0" fontId="0" fillId="5" borderId="13" xfId="0" applyFont="1" applyFill="1" applyBorder="1" applyAlignment="1">
      <alignment horizontal="left"/>
    </xf>
    <xf numFmtId="0" fontId="0" fillId="7" borderId="12" xfId="0" applyFont="1" applyFill="1" applyBorder="1" applyAlignment="1">
      <alignment horizontal="left"/>
    </xf>
    <xf numFmtId="0" fontId="0" fillId="7" borderId="0" xfId="0" applyFont="1" applyFill="1" applyBorder="1" applyAlignment="1">
      <alignment horizontal="left"/>
    </xf>
    <xf numFmtId="0" fontId="0" fillId="7" borderId="13" xfId="0" applyFont="1" applyFill="1" applyBorder="1" applyAlignment="1">
      <alignment horizontal="left"/>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9" borderId="12" xfId="0" applyFont="1" applyFill="1" applyBorder="1" applyAlignment="1">
      <alignment horizontal="left"/>
    </xf>
    <xf numFmtId="0" fontId="0" fillId="9" borderId="0" xfId="0" applyFont="1" applyFill="1" applyBorder="1" applyAlignment="1">
      <alignment horizontal="left"/>
    </xf>
    <xf numFmtId="0" fontId="0" fillId="9" borderId="13" xfId="0" applyFont="1" applyFill="1" applyBorder="1" applyAlignment="1">
      <alignment horizontal="left"/>
    </xf>
    <xf numFmtId="0" fontId="0" fillId="8" borderId="12" xfId="0" applyFont="1" applyFill="1" applyBorder="1" applyAlignment="1">
      <alignment horizontal="left"/>
    </xf>
    <xf numFmtId="0" fontId="0" fillId="8" borderId="0" xfId="0" applyFont="1" applyFill="1" applyBorder="1" applyAlignment="1">
      <alignment horizontal="left"/>
    </xf>
    <xf numFmtId="0" fontId="0" fillId="8" borderId="13" xfId="0" applyFont="1" applyFill="1" applyBorder="1" applyAlignment="1">
      <alignment horizontal="left"/>
    </xf>
    <xf numFmtId="0" fontId="0" fillId="15" borderId="4" xfId="0" applyFill="1" applyBorder="1" applyAlignment="1">
      <alignment horizontal="left"/>
    </xf>
    <xf numFmtId="0" fontId="0" fillId="15" borderId="5" xfId="0" applyFill="1" applyBorder="1" applyAlignment="1">
      <alignment horizontal="left"/>
    </xf>
    <xf numFmtId="0" fontId="0" fillId="15" borderId="3" xfId="0" applyFill="1" applyBorder="1" applyAlignment="1">
      <alignment horizontal="left"/>
    </xf>
    <xf numFmtId="0" fontId="21" fillId="0" borderId="0" xfId="0" applyFont="1" applyAlignment="1">
      <alignment horizontal="left" vertical="center"/>
    </xf>
    <xf numFmtId="0" fontId="0" fillId="15" borderId="4" xfId="0" applyFont="1" applyFill="1" applyBorder="1" applyAlignment="1">
      <alignment horizontal="left" vertical="center"/>
    </xf>
    <xf numFmtId="0" fontId="0" fillId="15" borderId="5" xfId="0" applyFont="1" applyFill="1" applyBorder="1" applyAlignment="1">
      <alignment horizontal="left" vertical="center"/>
    </xf>
    <xf numFmtId="0" fontId="0" fillId="15" borderId="3" xfId="0" applyFont="1" applyFill="1" applyBorder="1" applyAlignment="1">
      <alignment horizontal="left" vertical="center"/>
    </xf>
    <xf numFmtId="0" fontId="0" fillId="2" borderId="4" xfId="0" applyFont="1" applyFill="1" applyBorder="1" applyAlignment="1">
      <alignment horizontal="left" vertical="top"/>
    </xf>
    <xf numFmtId="0" fontId="0" fillId="2" borderId="5" xfId="0" applyFont="1" applyFill="1" applyBorder="1" applyAlignment="1">
      <alignment horizontal="left" vertical="top"/>
    </xf>
    <xf numFmtId="0" fontId="0" fillId="2" borderId="3" xfId="0" applyFont="1" applyFill="1" applyBorder="1" applyAlignment="1">
      <alignment horizontal="left" vertical="top"/>
    </xf>
    <xf numFmtId="0" fontId="0" fillId="10" borderId="11" xfId="0" applyFont="1" applyFill="1" applyBorder="1" applyAlignment="1">
      <alignment horizontal="left"/>
    </xf>
    <xf numFmtId="0" fontId="0" fillId="7" borderId="7" xfId="0" applyFont="1" applyFill="1" applyBorder="1" applyAlignment="1">
      <alignment horizontal="left" vertical="top" wrapText="1"/>
    </xf>
    <xf numFmtId="0" fontId="0" fillId="7" borderId="8" xfId="0" applyFont="1" applyFill="1" applyBorder="1" applyAlignment="1">
      <alignment horizontal="left" vertical="top" wrapText="1"/>
    </xf>
    <xf numFmtId="0" fontId="0" fillId="7" borderId="9"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13"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2" xfId="0" applyFill="1" applyBorder="1" applyAlignment="1">
      <alignment horizontal="left" vertical="top" wrapText="1"/>
    </xf>
    <xf numFmtId="0" fontId="0" fillId="7" borderId="0" xfId="0" applyFill="1" applyBorder="1" applyAlignment="1">
      <alignment horizontal="left" vertical="top" wrapText="1"/>
    </xf>
    <xf numFmtId="0" fontId="0" fillId="7" borderId="13" xfId="0" applyFill="1" applyBorder="1" applyAlignment="1">
      <alignment horizontal="left" vertical="top" wrapText="1"/>
    </xf>
    <xf numFmtId="0" fontId="0" fillId="7" borderId="10" xfId="0" applyFill="1" applyBorder="1" applyAlignment="1">
      <alignment horizontal="left" vertical="top" wrapText="1"/>
    </xf>
    <xf numFmtId="0" fontId="0" fillId="7" borderId="6" xfId="0" applyFill="1" applyBorder="1" applyAlignment="1">
      <alignment horizontal="left" vertical="top" wrapText="1"/>
    </xf>
    <xf numFmtId="0" fontId="0" fillId="7" borderId="11" xfId="0" applyFill="1" applyBorder="1" applyAlignment="1">
      <alignment horizontal="left" vertical="top" wrapText="1"/>
    </xf>
    <xf numFmtId="49" fontId="0" fillId="7" borderId="7" xfId="0" applyNumberFormat="1" applyFont="1" applyFill="1" applyBorder="1" applyAlignment="1">
      <alignment horizontal="left" vertical="top" wrapText="1"/>
    </xf>
    <xf numFmtId="49" fontId="0" fillId="7" borderId="8" xfId="0" applyNumberFormat="1" applyFont="1" applyFill="1" applyBorder="1" applyAlignment="1">
      <alignment horizontal="left" vertical="top" wrapText="1"/>
    </xf>
    <xf numFmtId="49" fontId="0" fillId="7" borderId="9" xfId="0" applyNumberFormat="1" applyFont="1" applyFill="1" applyBorder="1" applyAlignment="1">
      <alignment horizontal="left" vertical="top" wrapText="1"/>
    </xf>
    <xf numFmtId="49" fontId="0" fillId="7" borderId="12" xfId="0" applyNumberFormat="1" applyFont="1" applyFill="1" applyBorder="1" applyAlignment="1">
      <alignment horizontal="left" vertical="top" wrapText="1"/>
    </xf>
    <xf numFmtId="49" fontId="0" fillId="7" borderId="0" xfId="0" applyNumberFormat="1" applyFont="1" applyFill="1" applyBorder="1" applyAlignment="1">
      <alignment horizontal="left" vertical="top" wrapText="1"/>
    </xf>
    <xf numFmtId="49" fontId="0" fillId="7" borderId="13" xfId="0" applyNumberFormat="1" applyFont="1" applyFill="1" applyBorder="1" applyAlignment="1">
      <alignment horizontal="left" vertical="top" wrapText="1"/>
    </xf>
    <xf numFmtId="49" fontId="0" fillId="7" borderId="10" xfId="0" applyNumberFormat="1" applyFont="1" applyFill="1" applyBorder="1" applyAlignment="1">
      <alignment horizontal="left" vertical="top" wrapText="1"/>
    </xf>
    <xf numFmtId="49" fontId="0" fillId="7" borderId="6" xfId="0" applyNumberFormat="1" applyFont="1" applyFill="1" applyBorder="1" applyAlignment="1">
      <alignment horizontal="left" vertical="top" wrapText="1"/>
    </xf>
    <xf numFmtId="49" fontId="0" fillId="7" borderId="11" xfId="0" applyNumberFormat="1" applyFont="1" applyFill="1" applyBorder="1" applyAlignment="1">
      <alignment horizontal="left" vertical="top" wrapText="1"/>
    </xf>
    <xf numFmtId="0" fontId="0" fillId="7" borderId="10" xfId="0" applyFont="1" applyFill="1" applyBorder="1" applyAlignment="1">
      <alignment horizontal="left" vertical="top" wrapText="1"/>
    </xf>
    <xf numFmtId="0" fontId="0" fillId="7" borderId="6"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9" borderId="7" xfId="0" applyFont="1" applyFill="1" applyBorder="1" applyAlignment="1">
      <alignment horizontal="left" vertical="top" wrapText="1"/>
    </xf>
    <xf numFmtId="0" fontId="0" fillId="9" borderId="8" xfId="0" applyFont="1" applyFill="1" applyBorder="1" applyAlignment="1">
      <alignment horizontal="left" vertical="top" wrapText="1"/>
    </xf>
    <xf numFmtId="0" fontId="0" fillId="9" borderId="9" xfId="0" applyFont="1" applyFill="1" applyBorder="1" applyAlignment="1">
      <alignment horizontal="left" vertical="top" wrapText="1"/>
    </xf>
    <xf numFmtId="0" fontId="0" fillId="9" borderId="1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13" xfId="0" applyFont="1" applyFill="1" applyBorder="1" applyAlignment="1">
      <alignment horizontal="left" vertical="top" wrapText="1"/>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2" xfId="0" applyFill="1" applyBorder="1" applyAlignment="1">
      <alignment horizontal="left" vertical="top" wrapText="1"/>
    </xf>
    <xf numFmtId="0" fontId="0" fillId="9" borderId="0" xfId="0" applyFill="1" applyBorder="1" applyAlignment="1">
      <alignment horizontal="left" vertical="top" wrapText="1"/>
    </xf>
    <xf numFmtId="0" fontId="0" fillId="9" borderId="13" xfId="0" applyFill="1" applyBorder="1" applyAlignment="1">
      <alignment horizontal="left" vertical="top" wrapText="1"/>
    </xf>
    <xf numFmtId="0" fontId="0" fillId="9" borderId="10" xfId="0" applyFill="1" applyBorder="1" applyAlignment="1">
      <alignment horizontal="left" vertical="top" wrapText="1"/>
    </xf>
    <xf numFmtId="0" fontId="0" fillId="9" borderId="6" xfId="0" applyFill="1" applyBorder="1" applyAlignment="1">
      <alignment horizontal="left" vertical="top" wrapText="1"/>
    </xf>
    <xf numFmtId="0" fontId="0" fillId="9" borderId="11" xfId="0" applyFill="1" applyBorder="1" applyAlignment="1">
      <alignment horizontal="left" vertical="top" wrapText="1"/>
    </xf>
    <xf numFmtId="49" fontId="0" fillId="9" borderId="7" xfId="0" applyNumberFormat="1" applyFont="1" applyFill="1" applyBorder="1" applyAlignment="1">
      <alignment horizontal="left" vertical="top" wrapText="1"/>
    </xf>
    <xf numFmtId="49" fontId="0" fillId="9" borderId="8" xfId="0" applyNumberFormat="1" applyFont="1" applyFill="1" applyBorder="1" applyAlignment="1">
      <alignment horizontal="left" vertical="top" wrapText="1"/>
    </xf>
    <xf numFmtId="49" fontId="0" fillId="9" borderId="9" xfId="0" applyNumberFormat="1" applyFont="1" applyFill="1" applyBorder="1" applyAlignment="1">
      <alignment horizontal="left" vertical="top" wrapText="1"/>
    </xf>
    <xf numFmtId="49" fontId="0" fillId="9" borderId="12" xfId="0" applyNumberFormat="1" applyFont="1" applyFill="1" applyBorder="1" applyAlignment="1">
      <alignment horizontal="left" vertical="top" wrapText="1"/>
    </xf>
    <xf numFmtId="49" fontId="0" fillId="9" borderId="0" xfId="0" applyNumberFormat="1" applyFont="1" applyFill="1" applyBorder="1" applyAlignment="1">
      <alignment horizontal="left" vertical="top" wrapText="1"/>
    </xf>
    <xf numFmtId="49" fontId="0" fillId="9" borderId="13" xfId="0" applyNumberFormat="1" applyFont="1" applyFill="1" applyBorder="1" applyAlignment="1">
      <alignment horizontal="left" vertical="top" wrapText="1"/>
    </xf>
    <xf numFmtId="49" fontId="0" fillId="9" borderId="10" xfId="0" applyNumberFormat="1" applyFont="1" applyFill="1" applyBorder="1" applyAlignment="1">
      <alignment horizontal="left" vertical="top" wrapText="1"/>
    </xf>
    <xf numFmtId="49" fontId="0" fillId="9" borderId="6" xfId="0" applyNumberFormat="1" applyFont="1" applyFill="1" applyBorder="1" applyAlignment="1">
      <alignment horizontal="left" vertical="top" wrapText="1"/>
    </xf>
    <xf numFmtId="49" fontId="0" fillId="9" borderId="11" xfId="0" applyNumberFormat="1" applyFont="1" applyFill="1" applyBorder="1" applyAlignment="1">
      <alignment horizontal="left" vertical="top" wrapText="1"/>
    </xf>
    <xf numFmtId="0" fontId="0" fillId="9" borderId="10" xfId="0" applyFont="1" applyFill="1" applyBorder="1" applyAlignment="1">
      <alignment horizontal="left" vertical="top" wrapText="1"/>
    </xf>
    <xf numFmtId="0" fontId="0" fillId="9" borderId="6"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14" borderId="7" xfId="0" applyFont="1" applyFill="1" applyBorder="1" applyAlignment="1">
      <alignment horizontal="left" vertical="top" wrapText="1"/>
    </xf>
    <xf numFmtId="0" fontId="0" fillId="14" borderId="8" xfId="0" applyFont="1" applyFill="1" applyBorder="1" applyAlignment="1">
      <alignment horizontal="left" vertical="top" wrapText="1"/>
    </xf>
    <xf numFmtId="0" fontId="0" fillId="14" borderId="9" xfId="0" applyFont="1" applyFill="1" applyBorder="1" applyAlignment="1">
      <alignment horizontal="left" vertical="top" wrapText="1"/>
    </xf>
    <xf numFmtId="0" fontId="0" fillId="14" borderId="12" xfId="0" applyFont="1" applyFill="1" applyBorder="1" applyAlignment="1">
      <alignment horizontal="left" vertical="top" wrapText="1"/>
    </xf>
    <xf numFmtId="0" fontId="0" fillId="14" borderId="0" xfId="0" applyFont="1" applyFill="1" applyBorder="1" applyAlignment="1">
      <alignment horizontal="left" vertical="top" wrapText="1"/>
    </xf>
    <xf numFmtId="0" fontId="0" fillId="14" borderId="13" xfId="0" applyFont="1" applyFill="1" applyBorder="1" applyAlignment="1">
      <alignment horizontal="left" vertical="top" wrapText="1"/>
    </xf>
    <xf numFmtId="0" fontId="0" fillId="14" borderId="7" xfId="0" applyFill="1" applyBorder="1" applyAlignment="1">
      <alignment horizontal="left" vertical="top" wrapText="1"/>
    </xf>
    <xf numFmtId="0" fontId="0" fillId="14" borderId="8" xfId="0" applyFill="1" applyBorder="1" applyAlignment="1">
      <alignment horizontal="left" vertical="top" wrapText="1"/>
    </xf>
    <xf numFmtId="0" fontId="0" fillId="14" borderId="9" xfId="0" applyFill="1" applyBorder="1" applyAlignment="1">
      <alignment horizontal="left" vertical="top" wrapText="1"/>
    </xf>
    <xf numFmtId="0" fontId="0" fillId="14" borderId="12" xfId="0" applyFill="1" applyBorder="1" applyAlignment="1">
      <alignment horizontal="left" vertical="top" wrapText="1"/>
    </xf>
    <xf numFmtId="0" fontId="0" fillId="14" borderId="0" xfId="0" applyFill="1" applyBorder="1" applyAlignment="1">
      <alignment horizontal="left" vertical="top" wrapText="1"/>
    </xf>
    <xf numFmtId="0" fontId="0" fillId="14" borderId="13" xfId="0" applyFill="1" applyBorder="1" applyAlignment="1">
      <alignment horizontal="left" vertical="top" wrapText="1"/>
    </xf>
    <xf numFmtId="0" fontId="0" fillId="14" borderId="10" xfId="0" applyFill="1" applyBorder="1" applyAlignment="1">
      <alignment horizontal="left" vertical="top" wrapText="1"/>
    </xf>
    <xf numFmtId="0" fontId="0" fillId="14" borderId="6" xfId="0" applyFill="1" applyBorder="1" applyAlignment="1">
      <alignment horizontal="left" vertical="top" wrapText="1"/>
    </xf>
    <xf numFmtId="0" fontId="0" fillId="14" borderId="11" xfId="0" applyFill="1" applyBorder="1" applyAlignment="1">
      <alignment horizontal="left" vertical="top" wrapText="1"/>
    </xf>
    <xf numFmtId="49" fontId="0" fillId="14" borderId="7" xfId="0" applyNumberFormat="1" applyFont="1" applyFill="1" applyBorder="1" applyAlignment="1">
      <alignment horizontal="left" vertical="top" wrapText="1"/>
    </xf>
    <xf numFmtId="49" fontId="0" fillId="14" borderId="8" xfId="0" applyNumberFormat="1" applyFont="1" applyFill="1" applyBorder="1" applyAlignment="1">
      <alignment horizontal="left" vertical="top" wrapText="1"/>
    </xf>
    <xf numFmtId="49" fontId="0" fillId="14" borderId="9" xfId="0" applyNumberFormat="1" applyFont="1" applyFill="1" applyBorder="1" applyAlignment="1">
      <alignment horizontal="left" vertical="top" wrapText="1"/>
    </xf>
    <xf numFmtId="49" fontId="0" fillId="14" borderId="12" xfId="0" applyNumberFormat="1" applyFont="1" applyFill="1" applyBorder="1" applyAlignment="1">
      <alignment horizontal="left" vertical="top" wrapText="1"/>
    </xf>
    <xf numFmtId="49" fontId="0" fillId="14" borderId="0" xfId="0" applyNumberFormat="1" applyFont="1" applyFill="1" applyBorder="1" applyAlignment="1">
      <alignment horizontal="left" vertical="top" wrapText="1"/>
    </xf>
    <xf numFmtId="49" fontId="0" fillId="14" borderId="13" xfId="0" applyNumberFormat="1" applyFont="1" applyFill="1" applyBorder="1" applyAlignment="1">
      <alignment horizontal="left" vertical="top" wrapText="1"/>
    </xf>
    <xf numFmtId="49" fontId="0" fillId="14" borderId="10" xfId="0" applyNumberFormat="1" applyFont="1" applyFill="1" applyBorder="1" applyAlignment="1">
      <alignment horizontal="left" vertical="top" wrapText="1"/>
    </xf>
    <xf numFmtId="49" fontId="0" fillId="14" borderId="6" xfId="0" applyNumberFormat="1" applyFont="1" applyFill="1" applyBorder="1" applyAlignment="1">
      <alignment horizontal="left" vertical="top" wrapText="1"/>
    </xf>
    <xf numFmtId="49" fontId="0" fillId="14" borderId="11" xfId="0" applyNumberFormat="1" applyFont="1" applyFill="1" applyBorder="1" applyAlignment="1">
      <alignment horizontal="left" vertical="top" wrapText="1"/>
    </xf>
    <xf numFmtId="0" fontId="0" fillId="14" borderId="10" xfId="0" applyFont="1" applyFill="1" applyBorder="1" applyAlignment="1">
      <alignment horizontal="left" vertical="top" wrapText="1"/>
    </xf>
    <xf numFmtId="0" fontId="0" fillId="14" borderId="6" xfId="0" applyFont="1" applyFill="1" applyBorder="1" applyAlignment="1">
      <alignment horizontal="left" vertical="top" wrapText="1"/>
    </xf>
    <xf numFmtId="0" fontId="0" fillId="14" borderId="11" xfId="0" applyFont="1"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0" borderId="12" xfId="0" applyFont="1" applyFill="1" applyBorder="1" applyAlignment="1">
      <alignment horizontal="left" vertical="top" wrapText="1"/>
    </xf>
    <xf numFmtId="0" fontId="0" fillId="10" borderId="0" xfId="0" applyFont="1" applyFill="1" applyBorder="1" applyAlignment="1">
      <alignment horizontal="left" vertical="top" wrapText="1"/>
    </xf>
    <xf numFmtId="0" fontId="0" fillId="10" borderId="13" xfId="0" applyFont="1"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2" xfId="0" applyFill="1" applyBorder="1" applyAlignment="1">
      <alignment horizontal="left" vertical="top" wrapText="1"/>
    </xf>
    <xf numFmtId="0" fontId="0" fillId="10" borderId="0" xfId="0" applyFill="1" applyBorder="1" applyAlignment="1">
      <alignment horizontal="left" vertical="top" wrapText="1"/>
    </xf>
    <xf numFmtId="0" fontId="0" fillId="10" borderId="13" xfId="0" applyFill="1" applyBorder="1" applyAlignment="1">
      <alignment horizontal="left" vertical="top" wrapText="1"/>
    </xf>
    <xf numFmtId="0" fontId="0" fillId="10" borderId="10" xfId="0" applyFill="1" applyBorder="1" applyAlignment="1">
      <alignment horizontal="left" vertical="top" wrapText="1"/>
    </xf>
    <xf numFmtId="0" fontId="0" fillId="10" borderId="6" xfId="0" applyFill="1" applyBorder="1" applyAlignment="1">
      <alignment horizontal="left" vertical="top" wrapText="1"/>
    </xf>
    <xf numFmtId="0" fontId="0" fillId="10" borderId="11" xfId="0" applyFill="1" applyBorder="1" applyAlignment="1">
      <alignment horizontal="left" vertical="top" wrapText="1"/>
    </xf>
    <xf numFmtId="49" fontId="0" fillId="10" borderId="7" xfId="0" applyNumberFormat="1" applyFont="1" applyFill="1" applyBorder="1" applyAlignment="1">
      <alignment horizontal="left" vertical="top" wrapText="1"/>
    </xf>
    <xf numFmtId="49" fontId="0" fillId="10" borderId="8" xfId="0" applyNumberFormat="1" applyFont="1" applyFill="1" applyBorder="1" applyAlignment="1">
      <alignment horizontal="left" vertical="top" wrapText="1"/>
    </xf>
    <xf numFmtId="49" fontId="0" fillId="10" borderId="9" xfId="0" applyNumberFormat="1" applyFont="1" applyFill="1" applyBorder="1" applyAlignment="1">
      <alignment horizontal="left" vertical="top" wrapText="1"/>
    </xf>
    <xf numFmtId="49" fontId="0" fillId="10" borderId="12" xfId="0" applyNumberFormat="1" applyFont="1" applyFill="1" applyBorder="1" applyAlignment="1">
      <alignment horizontal="left" vertical="top" wrapText="1"/>
    </xf>
    <xf numFmtId="49" fontId="0" fillId="10" borderId="0" xfId="0" applyNumberFormat="1" applyFont="1" applyFill="1" applyBorder="1" applyAlignment="1">
      <alignment horizontal="left" vertical="top" wrapText="1"/>
    </xf>
    <xf numFmtId="49" fontId="0" fillId="10" borderId="13" xfId="0" applyNumberFormat="1" applyFont="1" applyFill="1" applyBorder="1" applyAlignment="1">
      <alignment horizontal="left" vertical="top" wrapText="1"/>
    </xf>
    <xf numFmtId="49" fontId="0" fillId="10" borderId="10" xfId="0" applyNumberFormat="1" applyFont="1" applyFill="1" applyBorder="1" applyAlignment="1">
      <alignment horizontal="left" vertical="top" wrapText="1"/>
    </xf>
    <xf numFmtId="49" fontId="0" fillId="10" borderId="6" xfId="0" applyNumberFormat="1" applyFont="1" applyFill="1" applyBorder="1" applyAlignment="1">
      <alignment horizontal="left" vertical="top" wrapText="1"/>
    </xf>
    <xf numFmtId="49" fontId="0" fillId="10" borderId="11" xfId="0" applyNumberFormat="1" applyFont="1" applyFill="1" applyBorder="1" applyAlignment="1">
      <alignment horizontal="left" vertical="top" wrapText="1"/>
    </xf>
    <xf numFmtId="0" fontId="0" fillId="10" borderId="10" xfId="0" applyFont="1" applyFill="1" applyBorder="1" applyAlignment="1">
      <alignment horizontal="left" vertical="top" wrapText="1"/>
    </xf>
    <xf numFmtId="0" fontId="0" fillId="10" borderId="6" xfId="0" applyFont="1" applyFill="1" applyBorder="1" applyAlignment="1">
      <alignment horizontal="left" vertical="top" wrapText="1"/>
    </xf>
    <xf numFmtId="0" fontId="0" fillId="10" borderId="11" xfId="0" applyFont="1" applyFill="1" applyBorder="1" applyAlignment="1">
      <alignment horizontal="left" vertical="top" wrapText="1"/>
    </xf>
  </cellXfs>
  <cellStyles count="4">
    <cellStyle name="Bra" xfId="2" builtinId="26"/>
    <cellStyle name="Dålig" xfId="3" builtinId="27"/>
    <cellStyle name="Hyperlä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BB44C8"/>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tx>
            <c:v>Våtmarksfunktioner</c:v>
          </c:tx>
          <c:spPr>
            <a:ln>
              <a:solidFill>
                <a:schemeClr val="tx2"/>
              </a:solidFill>
            </a:ln>
          </c:spPr>
          <c:dPt>
            <c:idx val="0"/>
            <c:bubble3D val="0"/>
            <c:spPr>
              <a:solidFill>
                <a:schemeClr val="accent6"/>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CA9-47D5-BF4A-B251E5958497}"/>
              </c:ext>
            </c:extLst>
          </c:dPt>
          <c:dPt>
            <c:idx val="1"/>
            <c:bubble3D val="0"/>
            <c:spPr>
              <a:solidFill>
                <a:schemeClr val="accent2"/>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CA9-47D5-BF4A-B251E5958497}"/>
              </c:ext>
            </c:extLst>
          </c:dPt>
          <c:dPt>
            <c:idx val="2"/>
            <c:bubble3D val="0"/>
            <c:spPr>
              <a:solidFill>
                <a:schemeClr val="tx2"/>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CA9-47D5-BF4A-B251E5958497}"/>
              </c:ext>
            </c:extLst>
          </c:dPt>
          <c:dPt>
            <c:idx val="3"/>
            <c:bubble3D val="0"/>
            <c:spPr>
              <a:solidFill>
                <a:schemeClr val="accent1"/>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CA9-47D5-BF4A-B251E5958497}"/>
              </c:ext>
            </c:extLst>
          </c:dPt>
          <c:dPt>
            <c:idx val="4"/>
            <c:bubble3D val="0"/>
            <c:spPr>
              <a:solidFill>
                <a:schemeClr val="accent5"/>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CA9-47D5-BF4A-B251E5958497}"/>
              </c:ext>
            </c:extLst>
          </c:dPt>
          <c:dPt>
            <c:idx val="5"/>
            <c:bubble3D val="0"/>
            <c:spPr>
              <a:solidFill>
                <a:schemeClr val="accent4"/>
              </a:solidFill>
              <a:ln>
                <a:solidFill>
                  <a:schemeClr val="tx2"/>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CA9-47D5-BF4A-B251E5958497}"/>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4020FB53-8D0F-47F2-B131-A30641663C39}" type="CATEGORYNAME">
                      <a:rPr lang="en-US"/>
                      <a:pPr>
                        <a:defRPr/>
                      </a:pPr>
                      <a:t>[KATEGORINAMN]</a:t>
                    </a:fld>
                    <a:r>
                      <a:rPr lang="en-US"/>
                      <a:t>
</a:t>
                    </a:r>
                    <a:fld id="{6F4F1D3E-A484-44D5-93CA-97DB83FF4C71}" type="PERCENTAGE">
                      <a:rPr lang="en-US"/>
                      <a:pPr>
                        <a:defRPr/>
                      </a:pPr>
                      <a:t>[PROCENT]</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CA9-47D5-BF4A-B251E5958497}"/>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F1887827-1FF0-4D98-8B5A-17389DE5DAB4}" type="CATEGORYNAME">
                      <a:rPr lang="en-US">
                        <a:solidFill>
                          <a:schemeClr val="accent2"/>
                        </a:solidFill>
                      </a:rPr>
                      <a:pPr>
                        <a:defRPr>
                          <a:solidFill>
                            <a:schemeClr val="accent6"/>
                          </a:solidFill>
                        </a:defRPr>
                      </a:pPr>
                      <a:t>[KATEGORINAMN]</a:t>
                    </a:fld>
                    <a:r>
                      <a:rPr lang="en-US">
                        <a:solidFill>
                          <a:schemeClr val="accent2"/>
                        </a:solidFill>
                      </a:rPr>
                      <a:t>
</a:t>
                    </a:r>
                    <a:fld id="{CCF29E20-4336-4EEC-9DC5-067DA7CF042C}" type="PERCENTAGE">
                      <a:rPr lang="en-US">
                        <a:solidFill>
                          <a:schemeClr val="accent2"/>
                        </a:solidFill>
                      </a:rPr>
                      <a:pPr>
                        <a:defRPr>
                          <a:solidFill>
                            <a:schemeClr val="accent6"/>
                          </a:solidFill>
                        </a:defRPr>
                      </a:pPr>
                      <a:t>[PROCENT]</a:t>
                    </a:fld>
                    <a:endParaRPr lang="en-US">
                      <a:solidFill>
                        <a:schemeClr val="accent2"/>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CA9-47D5-BF4A-B251E5958497}"/>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9CD0BF1B-7C54-4E82-90E0-4F5A8D2D7CFB}" type="CATEGORYNAME">
                      <a:rPr lang="en-US">
                        <a:solidFill>
                          <a:schemeClr val="tx2"/>
                        </a:solidFill>
                      </a:rPr>
                      <a:pPr>
                        <a:defRPr>
                          <a:solidFill>
                            <a:schemeClr val="accent6"/>
                          </a:solidFill>
                        </a:defRPr>
                      </a:pPr>
                      <a:t>[KATEGORINAMN]</a:t>
                    </a:fld>
                    <a:r>
                      <a:rPr lang="en-US" baseline="0">
                        <a:solidFill>
                          <a:schemeClr val="tx2"/>
                        </a:solidFill>
                      </a:rPr>
                      <a:t>
</a:t>
                    </a:r>
                    <a:fld id="{44846406-4C47-48AD-9AAF-64FB49C9F55B}" type="PERCENTAGE">
                      <a:rPr lang="en-US" baseline="0">
                        <a:solidFill>
                          <a:schemeClr val="tx2"/>
                        </a:solidFill>
                      </a:rPr>
                      <a:pPr>
                        <a:defRPr>
                          <a:solidFill>
                            <a:schemeClr val="accent6"/>
                          </a:solidFill>
                        </a:defRPr>
                      </a:pPr>
                      <a:t>[PROCENT]</a:t>
                    </a:fld>
                    <a:endParaRPr lang="en-US" baseline="0">
                      <a:solidFill>
                        <a:schemeClr val="tx2"/>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9CA9-47D5-BF4A-B251E5958497}"/>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1DCF9E6D-F25E-4B09-A0D3-6676F442145D}" type="CATEGORYNAME">
                      <a:rPr lang="en-US">
                        <a:solidFill>
                          <a:schemeClr val="accent1"/>
                        </a:solidFill>
                      </a:rPr>
                      <a:pPr>
                        <a:defRPr>
                          <a:solidFill>
                            <a:schemeClr val="accent6"/>
                          </a:solidFill>
                        </a:defRPr>
                      </a:pPr>
                      <a:t>[KATEGORINAMN]</a:t>
                    </a:fld>
                    <a:r>
                      <a:rPr lang="en-US">
                        <a:solidFill>
                          <a:schemeClr val="accent1"/>
                        </a:solidFill>
                      </a:rPr>
                      <a:t>
</a:t>
                    </a:r>
                    <a:fld id="{4F52C115-61AE-45BE-AA41-0F8D875418BA}" type="PERCENTAGE">
                      <a:rPr lang="en-US">
                        <a:solidFill>
                          <a:schemeClr val="accent1"/>
                        </a:solidFill>
                      </a:rPr>
                      <a:pPr>
                        <a:defRPr>
                          <a:solidFill>
                            <a:schemeClr val="accent6"/>
                          </a:solidFill>
                        </a:defRPr>
                      </a:pPr>
                      <a:t>[PROCENT]</a:t>
                    </a:fld>
                    <a:endParaRPr lang="en-US">
                      <a:solidFill>
                        <a:schemeClr val="accent1"/>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9CA9-47D5-BF4A-B251E5958497}"/>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EFD769B2-951D-4151-9B65-9872C0F20F1D}" type="CATEGORYNAME">
                      <a:rPr lang="en-US">
                        <a:solidFill>
                          <a:schemeClr val="accent5"/>
                        </a:solidFill>
                      </a:rPr>
                      <a:pPr>
                        <a:defRPr>
                          <a:solidFill>
                            <a:schemeClr val="accent6"/>
                          </a:solidFill>
                        </a:defRPr>
                      </a:pPr>
                      <a:t>[KATEGORINAMN]</a:t>
                    </a:fld>
                    <a:r>
                      <a:rPr lang="en-US" baseline="0">
                        <a:solidFill>
                          <a:schemeClr val="accent5"/>
                        </a:solidFill>
                      </a:rPr>
                      <a:t>
</a:t>
                    </a:r>
                    <a:fld id="{7187D022-121D-416F-A301-9B38DB44D376}" type="PERCENTAGE">
                      <a:rPr lang="en-US" baseline="0">
                        <a:solidFill>
                          <a:schemeClr val="accent5"/>
                        </a:solidFill>
                      </a:rPr>
                      <a:pPr>
                        <a:defRPr>
                          <a:solidFill>
                            <a:schemeClr val="accent6"/>
                          </a:solidFill>
                        </a:defRPr>
                      </a:pPr>
                      <a:t>[PROCENT]</a:t>
                    </a:fld>
                    <a:endParaRPr lang="en-US" baseline="0">
                      <a:solidFill>
                        <a:schemeClr val="accent5"/>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CA9-47D5-BF4A-B251E5958497}"/>
                </c:ext>
              </c:extLst>
            </c:dLbl>
            <c:dLbl>
              <c:idx val="5"/>
              <c:tx>
                <c:rich>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fld id="{0326F10E-4E06-4C11-953B-1E0BA9DD2965}" type="CATEGORYNAME">
                      <a:rPr lang="en-US">
                        <a:solidFill>
                          <a:schemeClr val="accent4"/>
                        </a:solidFill>
                      </a:rPr>
                      <a:pPr>
                        <a:defRPr>
                          <a:solidFill>
                            <a:schemeClr val="accent6"/>
                          </a:solidFill>
                        </a:defRPr>
                      </a:pPr>
                      <a:t>[KATEGORINAMN]</a:t>
                    </a:fld>
                    <a:r>
                      <a:rPr lang="en-US">
                        <a:solidFill>
                          <a:schemeClr val="accent4"/>
                        </a:solidFill>
                      </a:rPr>
                      <a:t>
</a:t>
                    </a:r>
                    <a:fld id="{CC68F438-01C8-46BB-8D4A-A23773E6FFB3}" type="PERCENTAGE">
                      <a:rPr lang="en-US">
                        <a:solidFill>
                          <a:schemeClr val="accent4"/>
                        </a:solidFill>
                      </a:rPr>
                      <a:pPr>
                        <a:defRPr>
                          <a:solidFill>
                            <a:schemeClr val="accent6"/>
                          </a:solidFill>
                        </a:defRPr>
                      </a:pPr>
                      <a:t>[PROCENT]</a:t>
                    </a:fld>
                    <a:endParaRPr lang="en-US">
                      <a:solidFill>
                        <a:schemeClr val="accent4"/>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sv-SE"/>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9CA9-47D5-BF4A-B251E595849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'4 - Beräkning - Låst'!$W$6:$X$11</c:f>
              <c:strCache>
                <c:ptCount val="6"/>
                <c:pt idx="0">
                  <c:v>Biologisk mångfald</c:v>
                </c:pt>
                <c:pt idx="1">
                  <c:v>Näringsupptag</c:v>
                </c:pt>
                <c:pt idx="2">
                  <c:v>Växthusgasupptag</c:v>
                </c:pt>
                <c:pt idx="3">
                  <c:v>Flödesdämpning</c:v>
                </c:pt>
                <c:pt idx="4">
                  <c:v>Vattenförsörjning</c:v>
                </c:pt>
                <c:pt idx="5">
                  <c:v>Rekreation &amp; kultur</c:v>
                </c:pt>
              </c:strCache>
            </c:strRef>
          </c:cat>
          <c:val>
            <c:numRef>
              <c:f>'4 - Beräkning - Låst'!$AQ$6:$AQ$11</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C-9CA9-47D5-BF4A-B251E595849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317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4 - Beräkning - Låst'!$L$10" lockText="1" noThreeD="1"/>
</file>

<file path=xl/ctrlProps/ctrlProp10.xml><?xml version="1.0" encoding="utf-8"?>
<formControlPr xmlns="http://schemas.microsoft.com/office/spreadsheetml/2009/9/main" objectType="CheckBox" fmlaLink="'4 - Beräkning - Låst'!$M$14" lockText="1" noThreeD="1"/>
</file>

<file path=xl/ctrlProps/ctrlProp11.xml><?xml version="1.0" encoding="utf-8"?>
<formControlPr xmlns="http://schemas.microsoft.com/office/spreadsheetml/2009/9/main" objectType="CheckBox" fmlaLink="'4 - Beräkning - Låst'!$L$15" lockText="1" noThreeD="1"/>
</file>

<file path=xl/ctrlProps/ctrlProp12.xml><?xml version="1.0" encoding="utf-8"?>
<formControlPr xmlns="http://schemas.microsoft.com/office/spreadsheetml/2009/9/main" objectType="CheckBox" fmlaLink="'4 - Beräkning - Låst'!$M$15" lockText="1" noThreeD="1"/>
</file>

<file path=xl/ctrlProps/ctrlProp13.xml><?xml version="1.0" encoding="utf-8"?>
<formControlPr xmlns="http://schemas.microsoft.com/office/spreadsheetml/2009/9/main" objectType="CheckBox" fmlaLink="'4 - Beräkning - Låst'!$N$13" lockText="1" noThreeD="1"/>
</file>

<file path=xl/ctrlProps/ctrlProp14.xml><?xml version="1.0" encoding="utf-8"?>
<formControlPr xmlns="http://schemas.microsoft.com/office/spreadsheetml/2009/9/main" objectType="CheckBox" fmlaLink="'4 - Beräkning - Låst'!$N$14" lockText="1" noThreeD="1"/>
</file>

<file path=xl/ctrlProps/ctrlProp15.xml><?xml version="1.0" encoding="utf-8"?>
<formControlPr xmlns="http://schemas.microsoft.com/office/spreadsheetml/2009/9/main" objectType="CheckBox" fmlaLink="'4 - Beräkning - Låst'!$N$15" lockText="1" noThreeD="1"/>
</file>

<file path=xl/ctrlProps/ctrlProp16.xml><?xml version="1.0" encoding="utf-8"?>
<formControlPr xmlns="http://schemas.microsoft.com/office/spreadsheetml/2009/9/main" objectType="CheckBox" fmlaLink="'4 - Beräkning - Låst'!$L$17" lockText="1" noThreeD="1"/>
</file>

<file path=xl/ctrlProps/ctrlProp17.xml><?xml version="1.0" encoding="utf-8"?>
<formControlPr xmlns="http://schemas.microsoft.com/office/spreadsheetml/2009/9/main" objectType="CheckBox" fmlaLink="'4 - Beräkning - Låst'!$M$17" lockText="1" noThreeD="1"/>
</file>

<file path=xl/ctrlProps/ctrlProp18.xml><?xml version="1.0" encoding="utf-8"?>
<formControlPr xmlns="http://schemas.microsoft.com/office/spreadsheetml/2009/9/main" objectType="CheckBox" fmlaLink="'4 - Beräkning - Låst'!$N$17" lockText="1" noThreeD="1"/>
</file>

<file path=xl/ctrlProps/ctrlProp19.xml><?xml version="1.0" encoding="utf-8"?>
<formControlPr xmlns="http://schemas.microsoft.com/office/spreadsheetml/2009/9/main" objectType="CheckBox" fmlaLink="'4 - Beräkning - Låst'!$L$21" lockText="1" noThreeD="1"/>
</file>

<file path=xl/ctrlProps/ctrlProp2.xml><?xml version="1.0" encoding="utf-8"?>
<formControlPr xmlns="http://schemas.microsoft.com/office/spreadsheetml/2009/9/main" objectType="CheckBox" fmlaLink="'4 - Beräkning - Låst'!$M$10" lockText="1" noThreeD="1"/>
</file>

<file path=xl/ctrlProps/ctrlProp20.xml><?xml version="1.0" encoding="utf-8"?>
<formControlPr xmlns="http://schemas.microsoft.com/office/spreadsheetml/2009/9/main" objectType="CheckBox" fmlaLink="'4 - Beräkning - Låst'!$L$22" lockText="1" noThreeD="1"/>
</file>

<file path=xl/ctrlProps/ctrlProp21.xml><?xml version="1.0" encoding="utf-8"?>
<formControlPr xmlns="http://schemas.microsoft.com/office/spreadsheetml/2009/9/main" objectType="CheckBox" fmlaLink="'4 - Beräkning - Låst'!$N$21" lockText="1" noThreeD="1"/>
</file>

<file path=xl/ctrlProps/ctrlProp22.xml><?xml version="1.0" encoding="utf-8"?>
<formControlPr xmlns="http://schemas.microsoft.com/office/spreadsheetml/2009/9/main" objectType="CheckBox" fmlaLink="'4 - Beräkning - Låst'!$N$22" lockText="1" noThreeD="1"/>
</file>

<file path=xl/ctrlProps/ctrlProp23.xml><?xml version="1.0" encoding="utf-8"?>
<formControlPr xmlns="http://schemas.microsoft.com/office/spreadsheetml/2009/9/main" objectType="CheckBox" fmlaLink="'4 - Beräkning - Låst'!$M$21" lockText="1" noThreeD="1"/>
</file>

<file path=xl/ctrlProps/ctrlProp24.xml><?xml version="1.0" encoding="utf-8"?>
<formControlPr xmlns="http://schemas.microsoft.com/office/spreadsheetml/2009/9/main" objectType="CheckBox" fmlaLink="'4 - Beräkning - Låst'!$M$22" lockText="1" noThreeD="1"/>
</file>

<file path=xl/ctrlProps/ctrlProp25.xml><?xml version="1.0" encoding="utf-8"?>
<formControlPr xmlns="http://schemas.microsoft.com/office/spreadsheetml/2009/9/main" objectType="CheckBox" fmlaLink="'4 - Beräkning - Låst'!$L$24" lockText="1" noThreeD="1"/>
</file>

<file path=xl/ctrlProps/ctrlProp26.xml><?xml version="1.0" encoding="utf-8"?>
<formControlPr xmlns="http://schemas.microsoft.com/office/spreadsheetml/2009/9/main" objectType="CheckBox" fmlaLink="'4 - Beräkning - Låst'!$L$25" lockText="1" noThreeD="1"/>
</file>

<file path=xl/ctrlProps/ctrlProp27.xml><?xml version="1.0" encoding="utf-8"?>
<formControlPr xmlns="http://schemas.microsoft.com/office/spreadsheetml/2009/9/main" objectType="CheckBox" fmlaLink="'4 - Beräkning - Låst'!$M$24" lockText="1" noThreeD="1"/>
</file>

<file path=xl/ctrlProps/ctrlProp28.xml><?xml version="1.0" encoding="utf-8"?>
<formControlPr xmlns="http://schemas.microsoft.com/office/spreadsheetml/2009/9/main" objectType="CheckBox" fmlaLink="'4 - Beräkning - Låst'!$M$25" lockText="1" noThreeD="1"/>
</file>

<file path=xl/ctrlProps/ctrlProp29.xml><?xml version="1.0" encoding="utf-8"?>
<formControlPr xmlns="http://schemas.microsoft.com/office/spreadsheetml/2009/9/main" objectType="CheckBox" fmlaLink="'4 - Beräkning - Låst'!$N$24" lockText="1" noThreeD="1"/>
</file>

<file path=xl/ctrlProps/ctrlProp3.xml><?xml version="1.0" encoding="utf-8"?>
<formControlPr xmlns="http://schemas.microsoft.com/office/spreadsheetml/2009/9/main" objectType="CheckBox" fmlaLink="'4 - Beräkning - Låst'!$N$10" lockText="1" noThreeD="1"/>
</file>

<file path=xl/ctrlProps/ctrlProp30.xml><?xml version="1.0" encoding="utf-8"?>
<formControlPr xmlns="http://schemas.microsoft.com/office/spreadsheetml/2009/9/main" objectType="CheckBox" fmlaLink="'4 - Beräkning - Låst'!$N$25" lockText="1" noThreeD="1"/>
</file>

<file path=xl/ctrlProps/ctrlProp31.xml><?xml version="1.0" encoding="utf-8"?>
<formControlPr xmlns="http://schemas.microsoft.com/office/spreadsheetml/2009/9/main" objectType="CheckBox" fmlaLink="'4 - Beräkning - Låst'!$L$27" lockText="1" noThreeD="1"/>
</file>

<file path=xl/ctrlProps/ctrlProp32.xml><?xml version="1.0" encoding="utf-8"?>
<formControlPr xmlns="http://schemas.microsoft.com/office/spreadsheetml/2009/9/main" objectType="CheckBox" fmlaLink="'4 - Beräkning - Låst'!$M$27" lockText="1" noThreeD="1"/>
</file>

<file path=xl/ctrlProps/ctrlProp33.xml><?xml version="1.0" encoding="utf-8"?>
<formControlPr xmlns="http://schemas.microsoft.com/office/spreadsheetml/2009/9/main" objectType="CheckBox" fmlaLink="'4 - Beräkning - Låst'!$N$27" lockText="1" noThreeD="1"/>
</file>

<file path=xl/ctrlProps/ctrlProp34.xml><?xml version="1.0" encoding="utf-8"?>
<formControlPr xmlns="http://schemas.microsoft.com/office/spreadsheetml/2009/9/main" objectType="CheckBox" fmlaLink="'4 - Beräkning - Låst'!$L$29" lockText="1" noThreeD="1"/>
</file>

<file path=xl/ctrlProps/ctrlProp35.xml><?xml version="1.0" encoding="utf-8"?>
<formControlPr xmlns="http://schemas.microsoft.com/office/spreadsheetml/2009/9/main" objectType="CheckBox" fmlaLink="'4 - Beräkning - Låst'!$M$29" lockText="1" noThreeD="1"/>
</file>

<file path=xl/ctrlProps/ctrlProp36.xml><?xml version="1.0" encoding="utf-8"?>
<formControlPr xmlns="http://schemas.microsoft.com/office/spreadsheetml/2009/9/main" objectType="CheckBox" fmlaLink="'4 - Beräkning - Låst'!$N$29" lockText="1" noThreeD="1"/>
</file>

<file path=xl/ctrlProps/ctrlProp37.xml><?xml version="1.0" encoding="utf-8"?>
<formControlPr xmlns="http://schemas.microsoft.com/office/spreadsheetml/2009/9/main" objectType="CheckBox" fmlaLink="'4 - Beräkning - Låst'!$L$31" lockText="1" noThreeD="1"/>
</file>

<file path=xl/ctrlProps/ctrlProp38.xml><?xml version="1.0" encoding="utf-8"?>
<formControlPr xmlns="http://schemas.microsoft.com/office/spreadsheetml/2009/9/main" objectType="CheckBox" fmlaLink="'4 - Beräkning - Låst'!$M$31" lockText="1" noThreeD="1"/>
</file>

<file path=xl/ctrlProps/ctrlProp39.xml><?xml version="1.0" encoding="utf-8"?>
<formControlPr xmlns="http://schemas.microsoft.com/office/spreadsheetml/2009/9/main" objectType="CheckBox" fmlaLink="'4 - Beräkning - Låst'!$N$31" lockText="1" noThreeD="1"/>
</file>

<file path=xl/ctrlProps/ctrlProp4.xml><?xml version="1.0" encoding="utf-8"?>
<formControlPr xmlns="http://schemas.microsoft.com/office/spreadsheetml/2009/9/main" objectType="CheckBox" fmlaLink="'4 - Beräkning - Låst'!$L$11" lockText="1" noThreeD="1"/>
</file>

<file path=xl/ctrlProps/ctrlProp40.xml><?xml version="1.0" encoding="utf-8"?>
<formControlPr xmlns="http://schemas.microsoft.com/office/spreadsheetml/2009/9/main" objectType="CheckBox" fmlaLink="'4 - Beräkning - Låst'!$L$33" lockText="1" noThreeD="1"/>
</file>

<file path=xl/ctrlProps/ctrlProp41.xml><?xml version="1.0" encoding="utf-8"?>
<formControlPr xmlns="http://schemas.microsoft.com/office/spreadsheetml/2009/9/main" objectType="CheckBox" fmlaLink="'4 - Beräkning - Låst'!$M$33" lockText="1" noThreeD="1"/>
</file>

<file path=xl/ctrlProps/ctrlProp42.xml><?xml version="1.0" encoding="utf-8"?>
<formControlPr xmlns="http://schemas.microsoft.com/office/spreadsheetml/2009/9/main" objectType="CheckBox" fmlaLink="'4 - Beräkning - Låst'!$N$33" lockText="1" noThreeD="1"/>
</file>

<file path=xl/ctrlProps/ctrlProp43.xml><?xml version="1.0" encoding="utf-8"?>
<formControlPr xmlns="http://schemas.microsoft.com/office/spreadsheetml/2009/9/main" objectType="CheckBox" fmlaLink="'4 - Beräkning - Låst'!$L$35" lockText="1" noThreeD="1"/>
</file>

<file path=xl/ctrlProps/ctrlProp44.xml><?xml version="1.0" encoding="utf-8"?>
<formControlPr xmlns="http://schemas.microsoft.com/office/spreadsheetml/2009/9/main" objectType="CheckBox" fmlaLink="'4 - Beräkning - Låst'!$M$35" lockText="1" noThreeD="1"/>
</file>

<file path=xl/ctrlProps/ctrlProp45.xml><?xml version="1.0" encoding="utf-8"?>
<formControlPr xmlns="http://schemas.microsoft.com/office/spreadsheetml/2009/9/main" objectType="CheckBox" fmlaLink="'4 - Beräkning - Låst'!$N$35" lockText="1" noThreeD="1"/>
</file>

<file path=xl/ctrlProps/ctrlProp46.xml><?xml version="1.0" encoding="utf-8"?>
<formControlPr xmlns="http://schemas.microsoft.com/office/spreadsheetml/2009/9/main" objectType="CheckBox" fmlaLink="'4 - Beräkning - Låst'!$L$37" lockText="1" noThreeD="1"/>
</file>

<file path=xl/ctrlProps/ctrlProp47.xml><?xml version="1.0" encoding="utf-8"?>
<formControlPr xmlns="http://schemas.microsoft.com/office/spreadsheetml/2009/9/main" objectType="CheckBox" fmlaLink="'4 - Beräkning - Låst'!$M$37" lockText="1" noThreeD="1"/>
</file>

<file path=xl/ctrlProps/ctrlProp48.xml><?xml version="1.0" encoding="utf-8"?>
<formControlPr xmlns="http://schemas.microsoft.com/office/spreadsheetml/2009/9/main" objectType="CheckBox" fmlaLink="'4 - Beräkning - Låst'!$N$37" lockText="1" noThreeD="1"/>
</file>

<file path=xl/ctrlProps/ctrlProp49.xml><?xml version="1.0" encoding="utf-8"?>
<formControlPr xmlns="http://schemas.microsoft.com/office/spreadsheetml/2009/9/main" objectType="CheckBox" fmlaLink="'4 - Beräkning - Låst'!$L$39" lockText="1" noThreeD="1"/>
</file>

<file path=xl/ctrlProps/ctrlProp5.xml><?xml version="1.0" encoding="utf-8"?>
<formControlPr xmlns="http://schemas.microsoft.com/office/spreadsheetml/2009/9/main" objectType="CheckBox" fmlaLink="'4 - Beräkning - Låst'!$M$11" lockText="1" noThreeD="1"/>
</file>

<file path=xl/ctrlProps/ctrlProp50.xml><?xml version="1.0" encoding="utf-8"?>
<formControlPr xmlns="http://schemas.microsoft.com/office/spreadsheetml/2009/9/main" objectType="CheckBox" fmlaLink="'4 - Beräkning - Låst'!$M$39" lockText="1" noThreeD="1"/>
</file>

<file path=xl/ctrlProps/ctrlProp51.xml><?xml version="1.0" encoding="utf-8"?>
<formControlPr xmlns="http://schemas.microsoft.com/office/spreadsheetml/2009/9/main" objectType="CheckBox" fmlaLink="'4 - Beräkning - Låst'!$N$39" lockText="1" noThreeD="1"/>
</file>

<file path=xl/ctrlProps/ctrlProp52.xml><?xml version="1.0" encoding="utf-8"?>
<formControlPr xmlns="http://schemas.microsoft.com/office/spreadsheetml/2009/9/main" objectType="CheckBox" fmlaLink="'4 - Beräkning - Låst'!$L$19" lockText="1" noThreeD="1"/>
</file>

<file path=xl/ctrlProps/ctrlProp53.xml><?xml version="1.0" encoding="utf-8"?>
<formControlPr xmlns="http://schemas.microsoft.com/office/spreadsheetml/2009/9/main" objectType="CheckBox" fmlaLink="'4 - Beräkning - Låst'!$M$19" lockText="1" noThreeD="1"/>
</file>

<file path=xl/ctrlProps/ctrlProp54.xml><?xml version="1.0" encoding="utf-8"?>
<formControlPr xmlns="http://schemas.microsoft.com/office/spreadsheetml/2009/9/main" objectType="CheckBox" fmlaLink="'4 - Beräkning - Låst'!$N$19" lockText="1" noThreeD="1"/>
</file>

<file path=xl/ctrlProps/ctrlProp55.xml><?xml version="1.0" encoding="utf-8"?>
<formControlPr xmlns="http://schemas.microsoft.com/office/spreadsheetml/2009/9/main" objectType="CheckBox" fmlaLink="'Länkar och text - Låst'!$M$24" lockText="1" noThreeD="1"/>
</file>

<file path=xl/ctrlProps/ctrlProp56.xml><?xml version="1.0" encoding="utf-8"?>
<formControlPr xmlns="http://schemas.microsoft.com/office/spreadsheetml/2009/9/main" objectType="CheckBox" fmlaLink="'Länkar och text - Låst'!$M$25" lockText="1" noThreeD="1"/>
</file>

<file path=xl/ctrlProps/ctrlProp57.xml><?xml version="1.0" encoding="utf-8"?>
<formControlPr xmlns="http://schemas.microsoft.com/office/spreadsheetml/2009/9/main" objectType="CheckBox" fmlaLink="'Länkar och text - Låst'!$N$26" lockText="1" noThreeD="1"/>
</file>

<file path=xl/ctrlProps/ctrlProp58.xml><?xml version="1.0" encoding="utf-8"?>
<formControlPr xmlns="http://schemas.microsoft.com/office/spreadsheetml/2009/9/main" objectType="CheckBox" fmlaLink="'Länkar och text - Låst'!$N$25" lockText="1" noThreeD="1"/>
</file>

<file path=xl/ctrlProps/ctrlProp59.xml><?xml version="1.0" encoding="utf-8"?>
<formControlPr xmlns="http://schemas.microsoft.com/office/spreadsheetml/2009/9/main" objectType="CheckBox" fmlaLink="'Länkar och text - Låst'!$N$24" lockText="1" noThreeD="1"/>
</file>

<file path=xl/ctrlProps/ctrlProp6.xml><?xml version="1.0" encoding="utf-8"?>
<formControlPr xmlns="http://schemas.microsoft.com/office/spreadsheetml/2009/9/main" objectType="CheckBox" fmlaLink="'4 - Beräkning - Låst'!$N$11" lockText="1" noThreeD="1"/>
</file>

<file path=xl/ctrlProps/ctrlProp60.xml><?xml version="1.0" encoding="utf-8"?>
<formControlPr xmlns="http://schemas.microsoft.com/office/spreadsheetml/2009/9/main" objectType="CheckBox" fmlaLink="'Länkar och text - Låst'!$M$26" lockText="1" noThreeD="1"/>
</file>

<file path=xl/ctrlProps/ctrlProp7.xml><?xml version="1.0" encoding="utf-8"?>
<formControlPr xmlns="http://schemas.microsoft.com/office/spreadsheetml/2009/9/main" objectType="CheckBox" fmlaLink="'4 - Beräkning - Låst'!$L$13" lockText="1" noThreeD="1"/>
</file>

<file path=xl/ctrlProps/ctrlProp8.xml><?xml version="1.0" encoding="utf-8"?>
<formControlPr xmlns="http://schemas.microsoft.com/office/spreadsheetml/2009/9/main" objectType="CheckBox" fmlaLink="'4 - Beräkning - Låst'!$L$14" lockText="1" noThreeD="1"/>
</file>

<file path=xl/ctrlProps/ctrlProp9.xml><?xml version="1.0" encoding="utf-8"?>
<formControlPr xmlns="http://schemas.microsoft.com/office/spreadsheetml/2009/9/main" objectType="CheckBox" fmlaLink="'4 - Beräkning - Låst'!$M$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7</xdr:row>
          <xdr:rowOff>38100</xdr:rowOff>
        </xdr:from>
        <xdr:to>
          <xdr:col>8</xdr:col>
          <xdr:colOff>220980</xdr:colOff>
          <xdr:row>7</xdr:row>
          <xdr:rowOff>220980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45720</xdr:rowOff>
        </xdr:from>
        <xdr:to>
          <xdr:col>11</xdr:col>
          <xdr:colOff>220980</xdr:colOff>
          <xdr:row>7</xdr:row>
          <xdr:rowOff>220980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7</xdr:row>
          <xdr:rowOff>45720</xdr:rowOff>
        </xdr:from>
        <xdr:to>
          <xdr:col>14</xdr:col>
          <xdr:colOff>220980</xdr:colOff>
          <xdr:row>7</xdr:row>
          <xdr:rowOff>220980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xdr:row>
          <xdr:rowOff>38100</xdr:rowOff>
        </xdr:from>
        <xdr:to>
          <xdr:col>8</xdr:col>
          <xdr:colOff>220980</xdr:colOff>
          <xdr:row>8</xdr:row>
          <xdr:rowOff>220980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8</xdr:row>
          <xdr:rowOff>45720</xdr:rowOff>
        </xdr:from>
        <xdr:to>
          <xdr:col>11</xdr:col>
          <xdr:colOff>220980</xdr:colOff>
          <xdr:row>8</xdr:row>
          <xdr:rowOff>220980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xdr:row>
          <xdr:rowOff>45720</xdr:rowOff>
        </xdr:from>
        <xdr:to>
          <xdr:col>14</xdr:col>
          <xdr:colOff>220980</xdr:colOff>
          <xdr:row>8</xdr:row>
          <xdr:rowOff>220980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xdr:row>
          <xdr:rowOff>45720</xdr:rowOff>
        </xdr:from>
        <xdr:to>
          <xdr:col>8</xdr:col>
          <xdr:colOff>220980</xdr:colOff>
          <xdr:row>12</xdr:row>
          <xdr:rowOff>220980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xdr:row>
          <xdr:rowOff>45720</xdr:rowOff>
        </xdr:from>
        <xdr:to>
          <xdr:col>8</xdr:col>
          <xdr:colOff>220980</xdr:colOff>
          <xdr:row>13</xdr:row>
          <xdr:rowOff>220980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12</xdr:row>
          <xdr:rowOff>45720</xdr:rowOff>
        </xdr:from>
        <xdr:to>
          <xdr:col>11</xdr:col>
          <xdr:colOff>220980</xdr:colOff>
          <xdr:row>12</xdr:row>
          <xdr:rowOff>220980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45720</xdr:rowOff>
        </xdr:from>
        <xdr:to>
          <xdr:col>11</xdr:col>
          <xdr:colOff>220980</xdr:colOff>
          <xdr:row>13</xdr:row>
          <xdr:rowOff>220980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14</xdr:row>
          <xdr:rowOff>45720</xdr:rowOff>
        </xdr:from>
        <xdr:to>
          <xdr:col>8</xdr:col>
          <xdr:colOff>220980</xdr:colOff>
          <xdr:row>14</xdr:row>
          <xdr:rowOff>220980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xdr:row>
          <xdr:rowOff>45720</xdr:rowOff>
        </xdr:from>
        <xdr:to>
          <xdr:col>11</xdr:col>
          <xdr:colOff>220980</xdr:colOff>
          <xdr:row>14</xdr:row>
          <xdr:rowOff>220980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xdr:row>
          <xdr:rowOff>45720</xdr:rowOff>
        </xdr:from>
        <xdr:to>
          <xdr:col>14</xdr:col>
          <xdr:colOff>220980</xdr:colOff>
          <xdr:row>12</xdr:row>
          <xdr:rowOff>220980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13</xdr:row>
          <xdr:rowOff>45720</xdr:rowOff>
        </xdr:from>
        <xdr:to>
          <xdr:col>14</xdr:col>
          <xdr:colOff>220980</xdr:colOff>
          <xdr:row>13</xdr:row>
          <xdr:rowOff>220980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14</xdr:row>
          <xdr:rowOff>45720</xdr:rowOff>
        </xdr:from>
        <xdr:to>
          <xdr:col>14</xdr:col>
          <xdr:colOff>220980</xdr:colOff>
          <xdr:row>14</xdr:row>
          <xdr:rowOff>220980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16</xdr:row>
          <xdr:rowOff>45720</xdr:rowOff>
        </xdr:from>
        <xdr:to>
          <xdr:col>8</xdr:col>
          <xdr:colOff>220980</xdr:colOff>
          <xdr:row>16</xdr:row>
          <xdr:rowOff>220980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16</xdr:row>
          <xdr:rowOff>45720</xdr:rowOff>
        </xdr:from>
        <xdr:to>
          <xdr:col>11</xdr:col>
          <xdr:colOff>220980</xdr:colOff>
          <xdr:row>16</xdr:row>
          <xdr:rowOff>220980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45720</xdr:rowOff>
        </xdr:from>
        <xdr:to>
          <xdr:col>14</xdr:col>
          <xdr:colOff>220980</xdr:colOff>
          <xdr:row>16</xdr:row>
          <xdr:rowOff>220980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45720</xdr:rowOff>
        </xdr:from>
        <xdr:to>
          <xdr:col>8</xdr:col>
          <xdr:colOff>220980</xdr:colOff>
          <xdr:row>21</xdr:row>
          <xdr:rowOff>220980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22</xdr:row>
          <xdr:rowOff>45720</xdr:rowOff>
        </xdr:from>
        <xdr:to>
          <xdr:col>8</xdr:col>
          <xdr:colOff>220980</xdr:colOff>
          <xdr:row>22</xdr:row>
          <xdr:rowOff>220980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21</xdr:row>
          <xdr:rowOff>45720</xdr:rowOff>
        </xdr:from>
        <xdr:to>
          <xdr:col>14</xdr:col>
          <xdr:colOff>220980</xdr:colOff>
          <xdr:row>21</xdr:row>
          <xdr:rowOff>220980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22</xdr:row>
          <xdr:rowOff>45720</xdr:rowOff>
        </xdr:from>
        <xdr:to>
          <xdr:col>14</xdr:col>
          <xdr:colOff>220980</xdr:colOff>
          <xdr:row>22</xdr:row>
          <xdr:rowOff>220980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45720</xdr:rowOff>
        </xdr:from>
        <xdr:to>
          <xdr:col>11</xdr:col>
          <xdr:colOff>220980</xdr:colOff>
          <xdr:row>21</xdr:row>
          <xdr:rowOff>220980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22</xdr:row>
          <xdr:rowOff>45720</xdr:rowOff>
        </xdr:from>
        <xdr:to>
          <xdr:col>11</xdr:col>
          <xdr:colOff>220980</xdr:colOff>
          <xdr:row>22</xdr:row>
          <xdr:rowOff>220980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26</xdr:row>
          <xdr:rowOff>45720</xdr:rowOff>
        </xdr:from>
        <xdr:to>
          <xdr:col>8</xdr:col>
          <xdr:colOff>220980</xdr:colOff>
          <xdr:row>26</xdr:row>
          <xdr:rowOff>220980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27</xdr:row>
          <xdr:rowOff>45720</xdr:rowOff>
        </xdr:from>
        <xdr:to>
          <xdr:col>8</xdr:col>
          <xdr:colOff>220980</xdr:colOff>
          <xdr:row>27</xdr:row>
          <xdr:rowOff>220980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26</xdr:row>
          <xdr:rowOff>45720</xdr:rowOff>
        </xdr:from>
        <xdr:to>
          <xdr:col>11</xdr:col>
          <xdr:colOff>220980</xdr:colOff>
          <xdr:row>26</xdr:row>
          <xdr:rowOff>220980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27</xdr:row>
          <xdr:rowOff>45720</xdr:rowOff>
        </xdr:from>
        <xdr:to>
          <xdr:col>11</xdr:col>
          <xdr:colOff>220980</xdr:colOff>
          <xdr:row>27</xdr:row>
          <xdr:rowOff>220980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26</xdr:row>
          <xdr:rowOff>45720</xdr:rowOff>
        </xdr:from>
        <xdr:to>
          <xdr:col>14</xdr:col>
          <xdr:colOff>220980</xdr:colOff>
          <xdr:row>26</xdr:row>
          <xdr:rowOff>220980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27</xdr:row>
          <xdr:rowOff>45720</xdr:rowOff>
        </xdr:from>
        <xdr:to>
          <xdr:col>14</xdr:col>
          <xdr:colOff>220980</xdr:colOff>
          <xdr:row>27</xdr:row>
          <xdr:rowOff>220980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29</xdr:row>
          <xdr:rowOff>45720</xdr:rowOff>
        </xdr:from>
        <xdr:to>
          <xdr:col>8</xdr:col>
          <xdr:colOff>220980</xdr:colOff>
          <xdr:row>29</xdr:row>
          <xdr:rowOff>220980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29</xdr:row>
          <xdr:rowOff>45720</xdr:rowOff>
        </xdr:from>
        <xdr:to>
          <xdr:col>11</xdr:col>
          <xdr:colOff>220980</xdr:colOff>
          <xdr:row>29</xdr:row>
          <xdr:rowOff>220980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29</xdr:row>
          <xdr:rowOff>45720</xdr:rowOff>
        </xdr:from>
        <xdr:to>
          <xdr:col>14</xdr:col>
          <xdr:colOff>220980</xdr:colOff>
          <xdr:row>29</xdr:row>
          <xdr:rowOff>220980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31</xdr:row>
          <xdr:rowOff>45720</xdr:rowOff>
        </xdr:from>
        <xdr:to>
          <xdr:col>8</xdr:col>
          <xdr:colOff>220980</xdr:colOff>
          <xdr:row>31</xdr:row>
          <xdr:rowOff>220980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31</xdr:row>
          <xdr:rowOff>45720</xdr:rowOff>
        </xdr:from>
        <xdr:to>
          <xdr:col>11</xdr:col>
          <xdr:colOff>220980</xdr:colOff>
          <xdr:row>31</xdr:row>
          <xdr:rowOff>220980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31</xdr:row>
          <xdr:rowOff>45720</xdr:rowOff>
        </xdr:from>
        <xdr:to>
          <xdr:col>14</xdr:col>
          <xdr:colOff>220980</xdr:colOff>
          <xdr:row>31</xdr:row>
          <xdr:rowOff>220980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33</xdr:row>
          <xdr:rowOff>45720</xdr:rowOff>
        </xdr:from>
        <xdr:to>
          <xdr:col>8</xdr:col>
          <xdr:colOff>220980</xdr:colOff>
          <xdr:row>33</xdr:row>
          <xdr:rowOff>220980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33</xdr:row>
          <xdr:rowOff>45720</xdr:rowOff>
        </xdr:from>
        <xdr:to>
          <xdr:col>11</xdr:col>
          <xdr:colOff>220980</xdr:colOff>
          <xdr:row>33</xdr:row>
          <xdr:rowOff>220980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33</xdr:row>
          <xdr:rowOff>45720</xdr:rowOff>
        </xdr:from>
        <xdr:to>
          <xdr:col>14</xdr:col>
          <xdr:colOff>220980</xdr:colOff>
          <xdr:row>33</xdr:row>
          <xdr:rowOff>220980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36</xdr:row>
          <xdr:rowOff>45720</xdr:rowOff>
        </xdr:from>
        <xdr:to>
          <xdr:col>8</xdr:col>
          <xdr:colOff>220980</xdr:colOff>
          <xdr:row>36</xdr:row>
          <xdr:rowOff>220980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36</xdr:row>
          <xdr:rowOff>45720</xdr:rowOff>
        </xdr:from>
        <xdr:to>
          <xdr:col>11</xdr:col>
          <xdr:colOff>220980</xdr:colOff>
          <xdr:row>36</xdr:row>
          <xdr:rowOff>220980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36</xdr:row>
          <xdr:rowOff>45720</xdr:rowOff>
        </xdr:from>
        <xdr:to>
          <xdr:col>14</xdr:col>
          <xdr:colOff>220980</xdr:colOff>
          <xdr:row>36</xdr:row>
          <xdr:rowOff>220980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38</xdr:row>
          <xdr:rowOff>45720</xdr:rowOff>
        </xdr:from>
        <xdr:to>
          <xdr:col>8</xdr:col>
          <xdr:colOff>220980</xdr:colOff>
          <xdr:row>38</xdr:row>
          <xdr:rowOff>220980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38</xdr:row>
          <xdr:rowOff>45720</xdr:rowOff>
        </xdr:from>
        <xdr:to>
          <xdr:col>11</xdr:col>
          <xdr:colOff>220980</xdr:colOff>
          <xdr:row>38</xdr:row>
          <xdr:rowOff>220980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38</xdr:row>
          <xdr:rowOff>45720</xdr:rowOff>
        </xdr:from>
        <xdr:to>
          <xdr:col>14</xdr:col>
          <xdr:colOff>220980</xdr:colOff>
          <xdr:row>38</xdr:row>
          <xdr:rowOff>220980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40</xdr:row>
          <xdr:rowOff>45720</xdr:rowOff>
        </xdr:from>
        <xdr:to>
          <xdr:col>8</xdr:col>
          <xdr:colOff>220980</xdr:colOff>
          <xdr:row>40</xdr:row>
          <xdr:rowOff>220980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40</xdr:row>
          <xdr:rowOff>45720</xdr:rowOff>
        </xdr:from>
        <xdr:to>
          <xdr:col>11</xdr:col>
          <xdr:colOff>220980</xdr:colOff>
          <xdr:row>40</xdr:row>
          <xdr:rowOff>220980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40</xdr:row>
          <xdr:rowOff>45720</xdr:rowOff>
        </xdr:from>
        <xdr:to>
          <xdr:col>14</xdr:col>
          <xdr:colOff>220980</xdr:colOff>
          <xdr:row>40</xdr:row>
          <xdr:rowOff>220980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43</xdr:row>
          <xdr:rowOff>45720</xdr:rowOff>
        </xdr:from>
        <xdr:to>
          <xdr:col>8</xdr:col>
          <xdr:colOff>220980</xdr:colOff>
          <xdr:row>43</xdr:row>
          <xdr:rowOff>220980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43</xdr:row>
          <xdr:rowOff>45720</xdr:rowOff>
        </xdr:from>
        <xdr:to>
          <xdr:col>11</xdr:col>
          <xdr:colOff>220980</xdr:colOff>
          <xdr:row>43</xdr:row>
          <xdr:rowOff>220980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43</xdr:row>
          <xdr:rowOff>45720</xdr:rowOff>
        </xdr:from>
        <xdr:to>
          <xdr:col>14</xdr:col>
          <xdr:colOff>220980</xdr:colOff>
          <xdr:row>43</xdr:row>
          <xdr:rowOff>220980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45720</xdr:rowOff>
        </xdr:from>
        <xdr:to>
          <xdr:col>8</xdr:col>
          <xdr:colOff>220980</xdr:colOff>
          <xdr:row>18</xdr:row>
          <xdr:rowOff>220980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18</xdr:row>
          <xdr:rowOff>45720</xdr:rowOff>
        </xdr:from>
        <xdr:to>
          <xdr:col>11</xdr:col>
          <xdr:colOff>220980</xdr:colOff>
          <xdr:row>18</xdr:row>
          <xdr:rowOff>220980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45720</xdr:rowOff>
        </xdr:from>
        <xdr:to>
          <xdr:col>14</xdr:col>
          <xdr:colOff>220980</xdr:colOff>
          <xdr:row>18</xdr:row>
          <xdr:rowOff>220980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388589</xdr:colOff>
      <xdr:row>30</xdr:row>
      <xdr:rowOff>82186</xdr:rowOff>
    </xdr:from>
    <xdr:to>
      <xdr:col>3</xdr:col>
      <xdr:colOff>472440</xdr:colOff>
      <xdr:row>31</xdr:row>
      <xdr:rowOff>114300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789" y="7625986"/>
          <a:ext cx="693451" cy="283574"/>
        </a:xfrm>
        <a:prstGeom prst="rect">
          <a:avLst/>
        </a:prstGeom>
      </xdr:spPr>
    </xdr:pic>
    <xdr:clientData/>
  </xdr:twoCellAnchor>
  <xdr:twoCellAnchor editAs="oneCell">
    <xdr:from>
      <xdr:col>0</xdr:col>
      <xdr:colOff>114300</xdr:colOff>
      <xdr:row>29</xdr:row>
      <xdr:rowOff>38100</xdr:rowOff>
    </xdr:from>
    <xdr:to>
      <xdr:col>2</xdr:col>
      <xdr:colOff>266700</xdr:colOff>
      <xdr:row>31</xdr:row>
      <xdr:rowOff>188082</xdr:rowOff>
    </xdr:to>
    <xdr:pic>
      <xdr:nvPicPr>
        <xdr:cNvPr id="8" name="Bildobjekt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7330440"/>
          <a:ext cx="1371600" cy="652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13</xdr:row>
      <xdr:rowOff>248220</xdr:rowOff>
    </xdr:to>
    <xdr:graphicFrame macro="">
      <xdr:nvGraphicFramePr>
        <xdr:cNvPr id="5" name="Diagram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327660</xdr:colOff>
          <xdr:row>20</xdr:row>
          <xdr:rowOff>22860</xdr:rowOff>
        </xdr:from>
        <xdr:to>
          <xdr:col>0</xdr:col>
          <xdr:colOff>518160</xdr:colOff>
          <xdr:row>20</xdr:row>
          <xdr:rowOff>236220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21</xdr:row>
          <xdr:rowOff>22860</xdr:rowOff>
        </xdr:from>
        <xdr:to>
          <xdr:col>0</xdr:col>
          <xdr:colOff>518160</xdr:colOff>
          <xdr:row>21</xdr:row>
          <xdr:rowOff>236220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22</xdr:row>
          <xdr:rowOff>22860</xdr:rowOff>
        </xdr:from>
        <xdr:to>
          <xdr:col>4</xdr:col>
          <xdr:colOff>518160</xdr:colOff>
          <xdr:row>22</xdr:row>
          <xdr:rowOff>236220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22</xdr:row>
          <xdr:rowOff>22860</xdr:rowOff>
        </xdr:from>
        <xdr:to>
          <xdr:col>0</xdr:col>
          <xdr:colOff>518160</xdr:colOff>
          <xdr:row>22</xdr:row>
          <xdr:rowOff>236220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21</xdr:row>
          <xdr:rowOff>22860</xdr:rowOff>
        </xdr:from>
        <xdr:to>
          <xdr:col>4</xdr:col>
          <xdr:colOff>518160</xdr:colOff>
          <xdr:row>21</xdr:row>
          <xdr:rowOff>236220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20</xdr:row>
          <xdr:rowOff>22860</xdr:rowOff>
        </xdr:from>
        <xdr:to>
          <xdr:col>4</xdr:col>
          <xdr:colOff>518160</xdr:colOff>
          <xdr:row>20</xdr:row>
          <xdr:rowOff>236220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163285</xdr:colOff>
      <xdr:row>11</xdr:row>
      <xdr:rowOff>61232</xdr:rowOff>
    </xdr:from>
    <xdr:to>
      <xdr:col>1</xdr:col>
      <xdr:colOff>458560</xdr:colOff>
      <xdr:row>12</xdr:row>
      <xdr:rowOff>152400</xdr:rowOff>
    </xdr:to>
    <xdr:sp macro="" textlink="">
      <xdr:nvSpPr>
        <xdr:cNvPr id="8" name="Ellips 7">
          <a:extLst>
            <a:ext uri="{FF2B5EF4-FFF2-40B4-BE49-F238E27FC236}">
              <a16:creationId xmlns:a16="http://schemas.microsoft.com/office/drawing/2014/main" id="{00000000-0008-0000-0300-000008000000}"/>
            </a:ext>
          </a:extLst>
        </xdr:cNvPr>
        <xdr:cNvSpPr/>
      </xdr:nvSpPr>
      <xdr:spPr>
        <a:xfrm>
          <a:off x="772885" y="2118632"/>
          <a:ext cx="295275" cy="2871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1</a:t>
          </a:r>
        </a:p>
      </xdr:txBody>
    </xdr:sp>
    <xdr:clientData/>
  </xdr:twoCellAnchor>
  <xdr:twoCellAnchor>
    <xdr:from>
      <xdr:col>1</xdr:col>
      <xdr:colOff>149678</xdr:colOff>
      <xdr:row>16</xdr:row>
      <xdr:rowOff>54427</xdr:rowOff>
    </xdr:from>
    <xdr:to>
      <xdr:col>1</xdr:col>
      <xdr:colOff>444953</xdr:colOff>
      <xdr:row>17</xdr:row>
      <xdr:rowOff>145596</xdr:rowOff>
    </xdr:to>
    <xdr:sp macro="" textlink="">
      <xdr:nvSpPr>
        <xdr:cNvPr id="12" name="Ellips 11">
          <a:extLst>
            <a:ext uri="{FF2B5EF4-FFF2-40B4-BE49-F238E27FC236}">
              <a16:creationId xmlns:a16="http://schemas.microsoft.com/office/drawing/2014/main" id="{00000000-0008-0000-0300-00000C000000}"/>
            </a:ext>
          </a:extLst>
        </xdr:cNvPr>
        <xdr:cNvSpPr/>
      </xdr:nvSpPr>
      <xdr:spPr>
        <a:xfrm>
          <a:off x="759278" y="3080656"/>
          <a:ext cx="295275" cy="2871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2</a:t>
          </a:r>
        </a:p>
      </xdr:txBody>
    </xdr:sp>
    <xdr:clientData/>
  </xdr:twoCellAnchor>
  <xdr:twoCellAnchor>
    <xdr:from>
      <xdr:col>11</xdr:col>
      <xdr:colOff>170087</xdr:colOff>
      <xdr:row>1</xdr:row>
      <xdr:rowOff>152401</xdr:rowOff>
    </xdr:from>
    <xdr:to>
      <xdr:col>11</xdr:col>
      <xdr:colOff>465362</xdr:colOff>
      <xdr:row>3</xdr:row>
      <xdr:rowOff>69398</xdr:rowOff>
    </xdr:to>
    <xdr:sp macro="" textlink="">
      <xdr:nvSpPr>
        <xdr:cNvPr id="16" name="Ellips 15">
          <a:extLst>
            <a:ext uri="{FF2B5EF4-FFF2-40B4-BE49-F238E27FC236}">
              <a16:creationId xmlns:a16="http://schemas.microsoft.com/office/drawing/2014/main" id="{00000000-0008-0000-0300-000010000000}"/>
            </a:ext>
          </a:extLst>
        </xdr:cNvPr>
        <xdr:cNvSpPr/>
      </xdr:nvSpPr>
      <xdr:spPr>
        <a:xfrm>
          <a:off x="7049858" y="337458"/>
          <a:ext cx="295275" cy="2871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1</a:t>
          </a:r>
        </a:p>
      </xdr:txBody>
    </xdr:sp>
    <xdr:clientData/>
  </xdr:twoCellAnchor>
  <xdr:twoCellAnchor>
    <xdr:from>
      <xdr:col>22</xdr:col>
      <xdr:colOff>164647</xdr:colOff>
      <xdr:row>1</xdr:row>
      <xdr:rowOff>123825</xdr:rowOff>
    </xdr:from>
    <xdr:to>
      <xdr:col>22</xdr:col>
      <xdr:colOff>459922</xdr:colOff>
      <xdr:row>3</xdr:row>
      <xdr:rowOff>57150</xdr:rowOff>
    </xdr:to>
    <xdr:sp macro="" textlink="">
      <xdr:nvSpPr>
        <xdr:cNvPr id="17" name="Ellips 16">
          <a:extLst>
            <a:ext uri="{FF2B5EF4-FFF2-40B4-BE49-F238E27FC236}">
              <a16:creationId xmlns:a16="http://schemas.microsoft.com/office/drawing/2014/main" id="{00000000-0008-0000-0300-000011000000}"/>
            </a:ext>
          </a:extLst>
        </xdr:cNvPr>
        <xdr:cNvSpPr/>
      </xdr:nvSpPr>
      <xdr:spPr>
        <a:xfrm>
          <a:off x="13747297" y="304800"/>
          <a:ext cx="295275" cy="295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3</a:t>
          </a:r>
        </a:p>
      </xdr:txBody>
    </xdr:sp>
    <xdr:clientData/>
  </xdr:twoCellAnchor>
  <xdr:twoCellAnchor>
    <xdr:from>
      <xdr:col>1</xdr:col>
      <xdr:colOff>149678</xdr:colOff>
      <xdr:row>22</xdr:row>
      <xdr:rowOff>21772</xdr:rowOff>
    </xdr:from>
    <xdr:to>
      <xdr:col>1</xdr:col>
      <xdr:colOff>444953</xdr:colOff>
      <xdr:row>23</xdr:row>
      <xdr:rowOff>112940</xdr:rowOff>
    </xdr:to>
    <xdr:sp macro="" textlink="">
      <xdr:nvSpPr>
        <xdr:cNvPr id="18" name="Ellips 17">
          <a:extLst>
            <a:ext uri="{FF2B5EF4-FFF2-40B4-BE49-F238E27FC236}">
              <a16:creationId xmlns:a16="http://schemas.microsoft.com/office/drawing/2014/main" id="{00000000-0008-0000-0300-000012000000}"/>
            </a:ext>
          </a:extLst>
        </xdr:cNvPr>
        <xdr:cNvSpPr/>
      </xdr:nvSpPr>
      <xdr:spPr>
        <a:xfrm>
          <a:off x="759278" y="4212772"/>
          <a:ext cx="295275" cy="2871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3</a:t>
          </a:r>
        </a:p>
      </xdr:txBody>
    </xdr:sp>
    <xdr:clientData/>
  </xdr:twoCellAnchor>
  <xdr:twoCellAnchor>
    <xdr:from>
      <xdr:col>22</xdr:col>
      <xdr:colOff>164647</xdr:colOff>
      <xdr:row>12</xdr:row>
      <xdr:rowOff>161926</xdr:rowOff>
    </xdr:from>
    <xdr:to>
      <xdr:col>22</xdr:col>
      <xdr:colOff>459922</xdr:colOff>
      <xdr:row>14</xdr:row>
      <xdr:rowOff>40823</xdr:rowOff>
    </xdr:to>
    <xdr:sp macro="" textlink="">
      <xdr:nvSpPr>
        <xdr:cNvPr id="19" name="Ellips 18">
          <a:extLst>
            <a:ext uri="{FF2B5EF4-FFF2-40B4-BE49-F238E27FC236}">
              <a16:creationId xmlns:a16="http://schemas.microsoft.com/office/drawing/2014/main" id="{00000000-0008-0000-0300-000013000000}"/>
            </a:ext>
          </a:extLst>
        </xdr:cNvPr>
        <xdr:cNvSpPr/>
      </xdr:nvSpPr>
      <xdr:spPr>
        <a:xfrm>
          <a:off x="13747297" y="2390776"/>
          <a:ext cx="295275" cy="27894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600"/>
            <a:t>2</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2.vml"/><Relationship Id="rId7" Type="http://schemas.openxmlformats.org/officeDocument/2006/relationships/ctrlProp" Target="../ctrlProps/ctrlProp5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lansstyrelsen.se/varmland/privat/djur-och-natur/vatten/anlagga-vatmark.html" TargetMode="External"/><Relationship Id="rId13" Type="http://schemas.openxmlformats.org/officeDocument/2006/relationships/hyperlink" Target="https://www.lansstyrelsen.se/orebro/privat/djur-och-natur/vatten/anlagga-vatmark.html" TargetMode="External"/><Relationship Id="rId18" Type="http://schemas.openxmlformats.org/officeDocument/2006/relationships/hyperlink" Target="https://www.lansstyrelsen.se/orebro/privat/djur-och-natur/vatten/anlagga-vatmark.html" TargetMode="External"/><Relationship Id="rId26" Type="http://schemas.openxmlformats.org/officeDocument/2006/relationships/hyperlink" Target="https://www.lansstyrelsen.se/stockholm/privat/djur-och-natur/vatten/anlagga-vatmark.html" TargetMode="External"/><Relationship Id="rId39" Type="http://schemas.openxmlformats.org/officeDocument/2006/relationships/hyperlink" Target="https://www.lansstyrelsen.se/halland/privat/djur-och-natur/vatten/anlagga-vatmark.html" TargetMode="External"/><Relationship Id="rId3" Type="http://schemas.openxmlformats.org/officeDocument/2006/relationships/hyperlink" Target="https://www.lansstyrelsen.se/norrbotten/privat/djur-och-natur/vatten/anlagga-vatmark.html" TargetMode="External"/><Relationship Id="rId21" Type="http://schemas.openxmlformats.org/officeDocument/2006/relationships/hyperlink" Target="https://www.lansstyrelsen.se/vasternorrland/privat/djur-och-natur/vatten/anlagga-vatmark.html" TargetMode="External"/><Relationship Id="rId34" Type="http://schemas.openxmlformats.org/officeDocument/2006/relationships/hyperlink" Target="https://www.lansstyrelsen.se/gavleborg/privat/djur-och-natur/vatten/anlagga-vatmark.html" TargetMode="External"/><Relationship Id="rId42" Type="http://schemas.openxmlformats.org/officeDocument/2006/relationships/hyperlink" Target="https://www.lansstyrelsen.se/dalarna/privat/djur-och-natur/vatten/anlagga-vatmark.html" TargetMode="External"/><Relationship Id="rId7" Type="http://schemas.openxmlformats.org/officeDocument/2006/relationships/hyperlink" Target="https://www.lansstyrelsen.se/uppsala/privat/djur-och-natur/vatten/anlagga-vatmark.html" TargetMode="External"/><Relationship Id="rId12" Type="http://schemas.openxmlformats.org/officeDocument/2006/relationships/hyperlink" Target="https://www.lansstyrelsen.se/vastra-gotaland/privat/djur-och-natur/vatten/anlagga-vatmark.html" TargetMode="External"/><Relationship Id="rId17" Type="http://schemas.openxmlformats.org/officeDocument/2006/relationships/hyperlink" Target="https://www.lansstyrelsen.se/ostergotland/privat/djur-och-natur/vatten/anlagga-vatmark.html" TargetMode="External"/><Relationship Id="rId25" Type="http://schemas.openxmlformats.org/officeDocument/2006/relationships/hyperlink" Target="https://www.lansstyrelsen.se/sodermanland/privat/djur-och-natur/vatten/vattenverksamhet/anlagga-vatmark.html" TargetMode="External"/><Relationship Id="rId33" Type="http://schemas.openxmlformats.org/officeDocument/2006/relationships/hyperlink" Target="https://www.lansstyrelsen.se/halland/privat/djur-och-natur/vatten/anlagga-vatmark.html" TargetMode="External"/><Relationship Id="rId38" Type="http://schemas.openxmlformats.org/officeDocument/2006/relationships/hyperlink" Target="https://www.lansstyrelsen.se/jonkoping/privat/djur-och-natur/vatten/anlagga-vatmark.html" TargetMode="External"/><Relationship Id="rId2" Type="http://schemas.openxmlformats.org/officeDocument/2006/relationships/hyperlink" Target="https://www.lansstyrelsen.se/kronoberg/privat/djur-och-natur/vatten/anlagga-vatmark.html" TargetMode="External"/><Relationship Id="rId16" Type="http://schemas.openxmlformats.org/officeDocument/2006/relationships/hyperlink" Target="https://www.lansstyrelsen.se/jamtland/privat/djur-och-natur/vatten/anlagga-vatmark.html" TargetMode="External"/><Relationship Id="rId20" Type="http://schemas.openxmlformats.org/officeDocument/2006/relationships/hyperlink" Target="https://www.lansstyrelsen.se/vastmanland/privat/djur-och-natur/vatten/anlagga-vatmark.html" TargetMode="External"/><Relationship Id="rId29" Type="http://schemas.openxmlformats.org/officeDocument/2006/relationships/hyperlink" Target="https://www.lansstyrelsen.se/kronoberg/privat/djur-och-natur/vatten/anlagga-vatmark.html" TargetMode="External"/><Relationship Id="rId41" Type="http://schemas.openxmlformats.org/officeDocument/2006/relationships/hyperlink" Target="https://www.lansstyrelsen.se/gotland/privat/djur-och-natur/vatten/anlagga-vatmark.html" TargetMode="External"/><Relationship Id="rId1" Type="http://schemas.openxmlformats.org/officeDocument/2006/relationships/hyperlink" Target="https://www.lansstyrelsen.se/blekinge/privat/djur-och-natur/vatten/anlagga-vatmark.html" TargetMode="External"/><Relationship Id="rId6" Type="http://schemas.openxmlformats.org/officeDocument/2006/relationships/hyperlink" Target="https://www.lansstyrelsen.se/sodermanland/privat/djur-och-natur/vatten/vattenverksamhet/anlagga-vatmark.html" TargetMode="External"/><Relationship Id="rId11" Type="http://schemas.openxmlformats.org/officeDocument/2006/relationships/hyperlink" Target="https://www.lansstyrelsen.se/vastmanland/privat/djur-och-natur/vatten/anlagga-vatmark.html" TargetMode="External"/><Relationship Id="rId24" Type="http://schemas.openxmlformats.org/officeDocument/2006/relationships/hyperlink" Target="https://www.lansstyrelsen.se/uppsala/privat/djur-och-natur/vatten/anlagga-vatmark.html" TargetMode="External"/><Relationship Id="rId32" Type="http://schemas.openxmlformats.org/officeDocument/2006/relationships/hyperlink" Target="https://www.lansstyrelsen.se/jamtland/privat/djur-och-natur/vatten/anlagga-vatmark.html" TargetMode="External"/><Relationship Id="rId37" Type="http://schemas.openxmlformats.org/officeDocument/2006/relationships/hyperlink" Target="https://www.lansstyrelsen.se/blekinge/privat/djur-och-natur/vatten/anlagga-vatmark.html" TargetMode="External"/><Relationship Id="rId40" Type="http://schemas.openxmlformats.org/officeDocument/2006/relationships/hyperlink" Target="https://www.lansstyrelsen.se/gavleborg/privat/djur-och-natur/vatten/anlagga-vatmark.html" TargetMode="External"/><Relationship Id="rId5" Type="http://schemas.openxmlformats.org/officeDocument/2006/relationships/hyperlink" Target="https://www.lansstyrelsen.se/stockholm/privat/djur-och-natur/vatten/anlagga-vatmark.html" TargetMode="External"/><Relationship Id="rId15" Type="http://schemas.openxmlformats.org/officeDocument/2006/relationships/hyperlink" Target="https://www.lansstyrelsen.se/kalmar/privat/djur-och-natur/vatten/anlagga-vatmark.html" TargetMode="External"/><Relationship Id="rId23" Type="http://schemas.openxmlformats.org/officeDocument/2006/relationships/hyperlink" Target="https://www.lansstyrelsen.se/varmland/privat/djur-och-natur/vatten/anlagga-vatmark.html" TargetMode="External"/><Relationship Id="rId28" Type="http://schemas.openxmlformats.org/officeDocument/2006/relationships/hyperlink" Target="https://www.lansstyrelsen.se/norrbotten/privat/djur-och-natur/vatten/anlagga-vatmark.html" TargetMode="External"/><Relationship Id="rId36" Type="http://schemas.openxmlformats.org/officeDocument/2006/relationships/hyperlink" Target="https://www.lansstyrelsen.se/dalarna/privat/djur-och-natur/vatten/anlagga-vatmark.html" TargetMode="External"/><Relationship Id="rId10" Type="http://schemas.openxmlformats.org/officeDocument/2006/relationships/hyperlink" Target="https://www.lansstyrelsen.se/vasternorrland/privat/djur-och-natur/vatten/anlagga-vatmark.html" TargetMode="External"/><Relationship Id="rId19" Type="http://schemas.openxmlformats.org/officeDocument/2006/relationships/hyperlink" Target="https://www.lansstyrelsen.se/vastra-gotaland/privat/djur-och-natur/vatten/anlagga-vatmark.html" TargetMode="External"/><Relationship Id="rId31" Type="http://schemas.openxmlformats.org/officeDocument/2006/relationships/hyperlink" Target="https://www.lansstyrelsen.se/jonkoping/privat/djur-och-natur/vatten/anlagga-vatmark.html" TargetMode="External"/><Relationship Id="rId44" Type="http://schemas.openxmlformats.org/officeDocument/2006/relationships/printerSettings" Target="../printerSettings/printerSettings5.bin"/><Relationship Id="rId4" Type="http://schemas.openxmlformats.org/officeDocument/2006/relationships/hyperlink" Target="https://www.lansstyrelsen.se/skane/privat/djur-och-natur/vatten/anlagga-vatmark.html" TargetMode="External"/><Relationship Id="rId9" Type="http://schemas.openxmlformats.org/officeDocument/2006/relationships/hyperlink" Target="https://www.lansstyrelsen.se/vasterbotten/privat/djur-och-natur/vatten/anlagga-vatmark.html" TargetMode="External"/><Relationship Id="rId14" Type="http://schemas.openxmlformats.org/officeDocument/2006/relationships/hyperlink" Target="https://www.lansstyrelsen.se/ostergotland/privat/djur-och-natur/vatten/anlagga-vatmark.html" TargetMode="External"/><Relationship Id="rId22" Type="http://schemas.openxmlformats.org/officeDocument/2006/relationships/hyperlink" Target="https://www.lansstyrelsen.se/vasterbotten/privat/djur-och-natur/vatten/anlagga-vatmark.html" TargetMode="External"/><Relationship Id="rId27" Type="http://schemas.openxmlformats.org/officeDocument/2006/relationships/hyperlink" Target="https://www.lansstyrelsen.se/skane/privat/djur-och-natur/vatten/anlagga-vatmark.html" TargetMode="External"/><Relationship Id="rId30" Type="http://schemas.openxmlformats.org/officeDocument/2006/relationships/hyperlink" Target="https://www.lansstyrelsen.se/kalmar/privat/djur-och-natur/vatten/anlagga-vatmark.html" TargetMode="External"/><Relationship Id="rId35" Type="http://schemas.openxmlformats.org/officeDocument/2006/relationships/hyperlink" Target="https://www.lansstyrelsen.se/gotland/privat/djur-och-natur/vatten/anlagga-vatmark.html" TargetMode="External"/><Relationship Id="rId43" Type="http://schemas.openxmlformats.org/officeDocument/2006/relationships/hyperlink" Target="https://www.havochvatten.se/hav/vagledning--lagar/anslag-och-bidrag/havs--och-vattenmiljoanslaget/lova.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8B5C-C826-4815-98FB-C2A677546214}">
  <sheetPr codeName="Blad2"/>
  <dimension ref="A1:AD61"/>
  <sheetViews>
    <sheetView zoomScaleNormal="100" zoomScaleSheetLayoutView="95" workbookViewId="0">
      <selection activeCell="G35" sqref="G35"/>
    </sheetView>
  </sheetViews>
  <sheetFormatPr defaultRowHeight="14.4" x14ac:dyDescent="0.3"/>
  <cols>
    <col min="1" max="1" width="8.88671875" customWidth="1"/>
    <col min="8" max="9" width="8.88671875" customWidth="1"/>
    <col min="18" max="29" width="8.88671875" style="125"/>
  </cols>
  <sheetData>
    <row r="1" spans="1:29" ht="19.95" customHeight="1" x14ac:dyDescent="0.3">
      <c r="A1" s="177" t="s">
        <v>70</v>
      </c>
      <c r="B1" s="178"/>
      <c r="C1" s="178"/>
      <c r="D1" s="178"/>
      <c r="E1" s="178"/>
      <c r="F1" s="178"/>
      <c r="G1" s="178"/>
      <c r="H1" s="178"/>
      <c r="I1" s="190" t="s">
        <v>223</v>
      </c>
      <c r="J1" s="191"/>
      <c r="K1" s="191"/>
      <c r="L1" s="191"/>
      <c r="M1" s="191"/>
      <c r="N1" s="191"/>
      <c r="O1" s="191"/>
      <c r="P1" s="191"/>
      <c r="Q1" s="192"/>
    </row>
    <row r="2" spans="1:29" ht="19.95" customHeight="1" x14ac:dyDescent="0.3">
      <c r="A2" s="179"/>
      <c r="B2" s="180"/>
      <c r="C2" s="180"/>
      <c r="D2" s="180"/>
      <c r="E2" s="180"/>
      <c r="F2" s="180"/>
      <c r="G2" s="180"/>
      <c r="H2" s="180"/>
      <c r="I2" s="193"/>
      <c r="J2" s="194"/>
      <c r="K2" s="194"/>
      <c r="L2" s="194"/>
      <c r="M2" s="194"/>
      <c r="N2" s="194"/>
      <c r="O2" s="194"/>
      <c r="P2" s="194"/>
      <c r="Q2" s="195"/>
    </row>
    <row r="3" spans="1:29" ht="19.95" customHeight="1" x14ac:dyDescent="0.3">
      <c r="A3" s="228" t="s">
        <v>273</v>
      </c>
      <c r="B3" s="229"/>
      <c r="C3" s="229"/>
      <c r="D3" s="229"/>
      <c r="E3" s="229"/>
      <c r="F3" s="229"/>
      <c r="G3" s="229"/>
      <c r="H3" s="230"/>
      <c r="I3" s="199" t="s">
        <v>72</v>
      </c>
      <c r="J3" s="200"/>
      <c r="K3" s="200"/>
      <c r="L3" s="200"/>
      <c r="M3" s="200"/>
      <c r="N3" s="200"/>
      <c r="O3" s="200"/>
      <c r="P3" s="200"/>
      <c r="Q3" s="201"/>
    </row>
    <row r="4" spans="1:29" ht="19.95" customHeight="1" x14ac:dyDescent="0.3">
      <c r="A4" s="231"/>
      <c r="B4" s="232"/>
      <c r="C4" s="232"/>
      <c r="D4" s="232"/>
      <c r="E4" s="232"/>
      <c r="F4" s="232"/>
      <c r="G4" s="232"/>
      <c r="H4" s="233"/>
      <c r="I4" s="151" t="s">
        <v>117</v>
      </c>
      <c r="J4" s="152"/>
      <c r="K4" s="152"/>
      <c r="L4" s="152"/>
      <c r="M4" s="152"/>
      <c r="N4" s="152"/>
      <c r="O4" s="152"/>
      <c r="P4" s="152"/>
      <c r="Q4" s="212"/>
    </row>
    <row r="5" spans="1:29" ht="19.95" customHeight="1" x14ac:dyDescent="0.3">
      <c r="A5" s="231" t="s">
        <v>246</v>
      </c>
      <c r="B5" s="232"/>
      <c r="C5" s="232"/>
      <c r="D5" s="232"/>
      <c r="E5" s="232"/>
      <c r="F5" s="232"/>
      <c r="G5" s="232"/>
      <c r="H5" s="233"/>
      <c r="I5" s="214" t="s">
        <v>73</v>
      </c>
      <c r="J5" s="215"/>
      <c r="K5" s="215"/>
      <c r="L5" s="215"/>
      <c r="M5" s="215"/>
      <c r="N5" s="215"/>
      <c r="O5" s="215"/>
      <c r="P5" s="215"/>
      <c r="Q5" s="216"/>
    </row>
    <row r="6" spans="1:29" ht="19.95" customHeight="1" x14ac:dyDescent="0.3">
      <c r="A6" s="231"/>
      <c r="B6" s="232"/>
      <c r="C6" s="232"/>
      <c r="D6" s="232"/>
      <c r="E6" s="232"/>
      <c r="F6" s="232"/>
      <c r="G6" s="232"/>
      <c r="H6" s="233"/>
      <c r="I6" s="207" t="s">
        <v>121</v>
      </c>
      <c r="J6" s="208"/>
      <c r="K6" s="208"/>
      <c r="L6" s="208"/>
      <c r="M6" s="208"/>
      <c r="N6" s="208"/>
      <c r="O6" s="208"/>
      <c r="P6" s="208"/>
      <c r="Q6" s="213"/>
    </row>
    <row r="7" spans="1:29" ht="19.95" customHeight="1" x14ac:dyDescent="0.3">
      <c r="A7" s="234"/>
      <c r="B7" s="235"/>
      <c r="C7" s="235"/>
      <c r="D7" s="235"/>
      <c r="E7" s="235"/>
      <c r="F7" s="235"/>
      <c r="G7" s="235"/>
      <c r="H7" s="236"/>
      <c r="I7" s="204" t="s">
        <v>74</v>
      </c>
      <c r="J7" s="205"/>
      <c r="K7" s="205"/>
      <c r="L7" s="205"/>
      <c r="M7" s="205"/>
      <c r="N7" s="205"/>
      <c r="O7" s="205"/>
      <c r="P7" s="205"/>
      <c r="Q7" s="206"/>
    </row>
    <row r="8" spans="1:29" ht="19.95" customHeight="1" x14ac:dyDescent="0.3">
      <c r="A8" s="173" t="s">
        <v>224</v>
      </c>
      <c r="B8" s="174"/>
      <c r="C8" s="174"/>
      <c r="D8" s="174"/>
      <c r="E8" s="174"/>
      <c r="F8" s="174"/>
      <c r="G8" s="174"/>
      <c r="H8" s="174"/>
      <c r="I8" s="151" t="s">
        <v>67</v>
      </c>
      <c r="J8" s="152"/>
      <c r="K8" s="152"/>
      <c r="L8" s="152" t="s">
        <v>62</v>
      </c>
      <c r="M8" s="152"/>
      <c r="N8" s="152"/>
      <c r="O8" s="152" t="s">
        <v>63</v>
      </c>
      <c r="P8" s="152"/>
      <c r="Q8" s="212"/>
    </row>
    <row r="9" spans="1:29" s="5" customFormat="1" ht="19.95" customHeight="1" x14ac:dyDescent="0.3">
      <c r="A9" s="175"/>
      <c r="B9" s="176"/>
      <c r="C9" s="176"/>
      <c r="D9" s="176"/>
      <c r="E9" s="176"/>
      <c r="F9" s="176"/>
      <c r="G9" s="176"/>
      <c r="H9" s="176"/>
      <c r="I9" s="155" t="s">
        <v>64</v>
      </c>
      <c r="J9" s="156"/>
      <c r="K9" s="156"/>
      <c r="L9" s="156" t="s">
        <v>65</v>
      </c>
      <c r="M9" s="156"/>
      <c r="N9" s="156"/>
      <c r="O9" s="156" t="s">
        <v>66</v>
      </c>
      <c r="P9" s="156"/>
      <c r="Q9" s="187"/>
      <c r="R9" s="128"/>
      <c r="S9" s="128"/>
      <c r="T9" s="128"/>
      <c r="U9" s="128"/>
      <c r="V9" s="128"/>
      <c r="W9" s="128"/>
      <c r="X9" s="128"/>
      <c r="Y9" s="128"/>
      <c r="Z9" s="128"/>
      <c r="AA9" s="128"/>
      <c r="AB9" s="128"/>
      <c r="AC9" s="125"/>
    </row>
    <row r="10" spans="1:29" s="1" customFormat="1" ht="19.95" customHeight="1" x14ac:dyDescent="0.3">
      <c r="A10" s="93"/>
      <c r="B10" s="94"/>
      <c r="C10" s="94"/>
      <c r="D10" s="94"/>
      <c r="E10" s="94"/>
      <c r="F10" s="94"/>
      <c r="G10" s="94"/>
      <c r="H10" s="94"/>
      <c r="I10" s="148" t="s">
        <v>71</v>
      </c>
      <c r="J10" s="149"/>
      <c r="K10" s="149"/>
      <c r="L10" s="149"/>
      <c r="M10" s="149"/>
      <c r="N10" s="149"/>
      <c r="O10" s="149"/>
      <c r="P10" s="149"/>
      <c r="Q10" s="150"/>
      <c r="R10" s="127"/>
      <c r="S10" s="127"/>
      <c r="T10" s="127"/>
      <c r="U10" s="127"/>
      <c r="V10" s="127"/>
      <c r="W10" s="127"/>
      <c r="X10" s="127"/>
      <c r="Y10" s="127"/>
      <c r="Z10" s="127"/>
      <c r="AA10" s="127"/>
      <c r="AB10" s="127"/>
      <c r="AC10" s="125"/>
    </row>
    <row r="11" spans="1:29" s="1" customFormat="1" ht="19.95" customHeight="1" x14ac:dyDescent="0.3">
      <c r="A11" s="181" t="s">
        <v>225</v>
      </c>
      <c r="B11" s="182"/>
      <c r="C11" s="182"/>
      <c r="D11" s="182"/>
      <c r="E11" s="182"/>
      <c r="F11" s="182"/>
      <c r="G11" s="182"/>
      <c r="H11" s="182"/>
      <c r="I11" s="196" t="s">
        <v>263</v>
      </c>
      <c r="J11" s="197"/>
      <c r="K11" s="197"/>
      <c r="L11" s="197"/>
      <c r="M11" s="197"/>
      <c r="N11" s="197"/>
      <c r="O11" s="197"/>
      <c r="P11" s="197"/>
      <c r="Q11" s="198"/>
      <c r="R11" s="127"/>
      <c r="S11" s="127"/>
      <c r="T11" s="127"/>
      <c r="U11" s="127"/>
      <c r="V11" s="127"/>
      <c r="W11" s="127"/>
      <c r="X11" s="127"/>
      <c r="Y11" s="127"/>
      <c r="Z11" s="127"/>
      <c r="AA11" s="127"/>
      <c r="AB11" s="127"/>
      <c r="AC11" s="125"/>
    </row>
    <row r="12" spans="1:29" ht="19.95" customHeight="1" x14ac:dyDescent="0.3">
      <c r="A12" s="181"/>
      <c r="B12" s="182"/>
      <c r="C12" s="182"/>
      <c r="D12" s="182"/>
      <c r="E12" s="182"/>
      <c r="F12" s="182"/>
      <c r="G12" s="182"/>
      <c r="H12" s="182"/>
      <c r="I12" s="196"/>
      <c r="J12" s="197"/>
      <c r="K12" s="197"/>
      <c r="L12" s="197"/>
      <c r="M12" s="197"/>
      <c r="N12" s="197"/>
      <c r="O12" s="197"/>
      <c r="P12" s="197"/>
      <c r="Q12" s="198"/>
    </row>
    <row r="13" spans="1:29" ht="19.95" customHeight="1" x14ac:dyDescent="0.3">
      <c r="A13" s="181" t="s">
        <v>226</v>
      </c>
      <c r="B13" s="182"/>
      <c r="C13" s="182"/>
      <c r="D13" s="182"/>
      <c r="E13" s="182"/>
      <c r="F13" s="182"/>
      <c r="G13" s="182"/>
      <c r="H13" s="182"/>
      <c r="I13" s="207" t="s">
        <v>3</v>
      </c>
      <c r="J13" s="208"/>
      <c r="K13" s="208"/>
      <c r="L13" s="208" t="s">
        <v>2</v>
      </c>
      <c r="M13" s="208"/>
      <c r="N13" s="208"/>
      <c r="O13" s="209" t="s">
        <v>46</v>
      </c>
      <c r="P13" s="209"/>
      <c r="Q13" s="210"/>
    </row>
    <row r="14" spans="1:29" ht="19.95" customHeight="1" x14ac:dyDescent="0.3">
      <c r="A14" s="181"/>
      <c r="B14" s="182"/>
      <c r="C14" s="182"/>
      <c r="D14" s="182"/>
      <c r="E14" s="182"/>
      <c r="F14" s="182"/>
      <c r="G14" s="182"/>
      <c r="H14" s="182"/>
      <c r="I14" s="207" t="s">
        <v>4</v>
      </c>
      <c r="J14" s="208"/>
      <c r="K14" s="208"/>
      <c r="L14" s="208" t="s">
        <v>1</v>
      </c>
      <c r="M14" s="208"/>
      <c r="N14" s="208"/>
      <c r="O14" s="209" t="s">
        <v>47</v>
      </c>
      <c r="P14" s="209"/>
      <c r="Q14" s="210"/>
    </row>
    <row r="15" spans="1:29" ht="19.95" customHeight="1" x14ac:dyDescent="0.3">
      <c r="A15" s="181" t="s">
        <v>227</v>
      </c>
      <c r="B15" s="182"/>
      <c r="C15" s="182"/>
      <c r="D15" s="182"/>
      <c r="E15" s="182"/>
      <c r="F15" s="182"/>
      <c r="G15" s="182"/>
      <c r="H15" s="182"/>
      <c r="I15" s="211" t="s">
        <v>45</v>
      </c>
      <c r="J15" s="186"/>
      <c r="K15" s="186"/>
      <c r="L15" s="186" t="s">
        <v>68</v>
      </c>
      <c r="M15" s="186"/>
      <c r="N15" s="186"/>
      <c r="O15" s="188" t="s">
        <v>51</v>
      </c>
      <c r="P15" s="188"/>
      <c r="Q15" s="189"/>
    </row>
    <row r="16" spans="1:29" ht="19.95" customHeight="1" x14ac:dyDescent="0.3">
      <c r="A16" s="181"/>
      <c r="B16" s="182"/>
      <c r="C16" s="182"/>
      <c r="D16" s="182"/>
      <c r="E16" s="182"/>
      <c r="F16" s="182"/>
      <c r="G16" s="182"/>
      <c r="H16" s="182"/>
      <c r="I16" s="199" t="s">
        <v>264</v>
      </c>
      <c r="J16" s="200"/>
      <c r="K16" s="200"/>
      <c r="L16" s="200"/>
      <c r="M16" s="200"/>
      <c r="N16" s="200"/>
      <c r="O16" s="200"/>
      <c r="P16" s="200"/>
      <c r="Q16" s="201"/>
    </row>
    <row r="17" spans="1:30" ht="19.95" customHeight="1" x14ac:dyDescent="0.3">
      <c r="A17" s="181"/>
      <c r="B17" s="182"/>
      <c r="C17" s="182"/>
      <c r="D17" s="182"/>
      <c r="E17" s="182"/>
      <c r="F17" s="182"/>
      <c r="G17" s="182"/>
      <c r="H17" s="182"/>
      <c r="I17" s="155" t="s">
        <v>5</v>
      </c>
      <c r="J17" s="156"/>
      <c r="K17" s="156"/>
      <c r="L17" s="156" t="s">
        <v>0</v>
      </c>
      <c r="M17" s="156"/>
      <c r="N17" s="156"/>
      <c r="O17" s="156" t="s">
        <v>6</v>
      </c>
      <c r="P17" s="156"/>
      <c r="Q17" s="187"/>
    </row>
    <row r="18" spans="1:30" ht="19.95" customHeight="1" x14ac:dyDescent="0.3">
      <c r="A18" s="202" t="s">
        <v>228</v>
      </c>
      <c r="B18" s="203"/>
      <c r="C18" s="203"/>
      <c r="D18" s="203"/>
      <c r="E18" s="203"/>
      <c r="F18" s="203"/>
      <c r="G18" s="203"/>
      <c r="H18" s="203"/>
      <c r="I18" s="214" t="s">
        <v>265</v>
      </c>
      <c r="J18" s="218"/>
      <c r="K18" s="218"/>
      <c r="L18" s="218"/>
      <c r="M18" s="218"/>
      <c r="N18" s="218"/>
      <c r="O18" s="218"/>
      <c r="P18" s="218"/>
      <c r="Q18" s="219"/>
      <c r="AD18" s="54"/>
    </row>
    <row r="19" spans="1:30" ht="19.95" customHeight="1" x14ac:dyDescent="0.3">
      <c r="A19" s="202"/>
      <c r="B19" s="203"/>
      <c r="C19" s="203"/>
      <c r="D19" s="203"/>
      <c r="E19" s="203"/>
      <c r="F19" s="203"/>
      <c r="G19" s="203"/>
      <c r="H19" s="203"/>
      <c r="I19" s="211" t="s">
        <v>5</v>
      </c>
      <c r="J19" s="186"/>
      <c r="K19" s="186"/>
      <c r="L19" s="186" t="s">
        <v>0</v>
      </c>
      <c r="M19" s="186"/>
      <c r="N19" s="186"/>
      <c r="O19" s="186" t="s">
        <v>6</v>
      </c>
      <c r="P19" s="186"/>
      <c r="Q19" s="217"/>
      <c r="AD19" s="54"/>
    </row>
    <row r="20" spans="1:30" ht="19.95" customHeight="1" x14ac:dyDescent="0.3">
      <c r="A20" s="202"/>
      <c r="B20" s="203"/>
      <c r="C20" s="203"/>
      <c r="D20" s="203"/>
      <c r="E20" s="203"/>
      <c r="F20" s="203"/>
      <c r="G20" s="203"/>
      <c r="H20" s="203"/>
      <c r="I20" s="199" t="s">
        <v>266</v>
      </c>
      <c r="J20" s="200"/>
      <c r="K20" s="200"/>
      <c r="L20" s="200"/>
      <c r="M20" s="200"/>
      <c r="N20" s="200"/>
      <c r="O20" s="200"/>
      <c r="P20" s="200"/>
      <c r="Q20" s="201"/>
    </row>
    <row r="21" spans="1:30" ht="19.95" customHeight="1" x14ac:dyDescent="0.3">
      <c r="A21" s="164" t="s">
        <v>255</v>
      </c>
      <c r="B21" s="165"/>
      <c r="C21" s="165"/>
      <c r="D21" s="165"/>
      <c r="E21" s="165"/>
      <c r="F21" s="165"/>
      <c r="G21" s="165"/>
      <c r="H21" s="166"/>
      <c r="I21" s="183" t="s">
        <v>230</v>
      </c>
      <c r="J21" s="184"/>
      <c r="K21" s="184"/>
      <c r="L21" s="184"/>
      <c r="M21" s="184"/>
      <c r="N21" s="184"/>
      <c r="O21" s="184"/>
      <c r="P21" s="184"/>
      <c r="Q21" s="185"/>
    </row>
    <row r="22" spans="1:30" s="1" customFormat="1" ht="19.95" customHeight="1" x14ac:dyDescent="0.3">
      <c r="A22" s="164"/>
      <c r="B22" s="165"/>
      <c r="C22" s="165"/>
      <c r="D22" s="165"/>
      <c r="E22" s="165"/>
      <c r="F22" s="165"/>
      <c r="G22" s="165"/>
      <c r="H22" s="166"/>
      <c r="I22" s="151" t="s">
        <v>54</v>
      </c>
      <c r="J22" s="152"/>
      <c r="K22" s="152"/>
      <c r="L22" s="152" t="s">
        <v>55</v>
      </c>
      <c r="M22" s="152"/>
      <c r="N22" s="152"/>
      <c r="O22" s="153" t="s">
        <v>56</v>
      </c>
      <c r="P22" s="153"/>
      <c r="Q22" s="154"/>
      <c r="R22" s="127"/>
      <c r="S22" s="127"/>
      <c r="T22" s="127" t="s">
        <v>249</v>
      </c>
      <c r="U22" s="127"/>
      <c r="V22" s="127"/>
      <c r="W22" s="127"/>
      <c r="X22" s="127"/>
      <c r="Y22" s="127"/>
      <c r="Z22" s="127"/>
      <c r="AA22" s="127"/>
      <c r="AB22" s="127"/>
      <c r="AC22" s="125"/>
    </row>
    <row r="23" spans="1:30" ht="19.95" customHeight="1" x14ac:dyDescent="0.3">
      <c r="A23" s="164"/>
      <c r="B23" s="165"/>
      <c r="C23" s="165"/>
      <c r="D23" s="165"/>
      <c r="E23" s="165"/>
      <c r="F23" s="165"/>
      <c r="G23" s="165"/>
      <c r="H23" s="166"/>
      <c r="I23" s="155" t="s">
        <v>57</v>
      </c>
      <c r="J23" s="156"/>
      <c r="K23" s="156"/>
      <c r="L23" s="156" t="s">
        <v>69</v>
      </c>
      <c r="M23" s="156"/>
      <c r="N23" s="156"/>
      <c r="O23" s="157" t="s">
        <v>51</v>
      </c>
      <c r="P23" s="157"/>
      <c r="Q23" s="158"/>
    </row>
    <row r="24" spans="1:30" ht="19.95" customHeight="1" x14ac:dyDescent="0.3">
      <c r="A24" s="164"/>
      <c r="B24" s="165"/>
      <c r="C24" s="165"/>
      <c r="D24" s="165"/>
      <c r="E24" s="165"/>
      <c r="F24" s="165"/>
      <c r="G24" s="165"/>
      <c r="H24" s="166"/>
      <c r="I24" s="148" t="s">
        <v>158</v>
      </c>
      <c r="J24" s="149"/>
      <c r="K24" s="149"/>
      <c r="L24" s="149"/>
      <c r="M24" s="149"/>
      <c r="N24" s="149"/>
      <c r="O24" s="149"/>
      <c r="P24" s="149"/>
      <c r="Q24" s="150"/>
    </row>
    <row r="25" spans="1:30" ht="19.95" customHeight="1" x14ac:dyDescent="0.3">
      <c r="A25" s="164"/>
      <c r="B25" s="165"/>
      <c r="C25" s="165"/>
      <c r="D25" s="165"/>
      <c r="E25" s="165"/>
      <c r="F25" s="165"/>
      <c r="G25" s="165"/>
      <c r="H25" s="166"/>
      <c r="I25" s="159" t="s">
        <v>230</v>
      </c>
      <c r="J25" s="160"/>
      <c r="K25" s="160"/>
      <c r="L25" s="160"/>
      <c r="M25" s="160"/>
      <c r="N25" s="160"/>
      <c r="O25" s="160"/>
      <c r="P25" s="160"/>
      <c r="Q25" s="161"/>
    </row>
    <row r="26" spans="1:30" ht="19.95" customHeight="1" x14ac:dyDescent="0.3">
      <c r="A26" s="167" t="s">
        <v>229</v>
      </c>
      <c r="B26" s="168"/>
      <c r="C26" s="168"/>
      <c r="D26" s="168"/>
      <c r="E26" s="168"/>
      <c r="F26" s="168"/>
      <c r="G26" s="168"/>
      <c r="H26" s="169"/>
      <c r="I26" s="237" t="str">
        <f>HYPERLINK("https://apps.sgu.se/kartvisare/kartvisare-jordarter-25-100.html","Klicka här för att använda SGU:s jordartskarta. Välj sedan det alternativ som passar bäst")</f>
        <v>Klicka här för att använda SGU:s jordartskarta. Välj sedan det alternativ som passar bäst</v>
      </c>
      <c r="J26" s="238"/>
      <c r="K26" s="238"/>
      <c r="L26" s="238"/>
      <c r="M26" s="238"/>
      <c r="N26" s="238"/>
      <c r="O26" s="238"/>
      <c r="P26" s="238"/>
      <c r="Q26" s="239"/>
    </row>
    <row r="27" spans="1:30" ht="19.95" customHeight="1" x14ac:dyDescent="0.3">
      <c r="A27" s="170"/>
      <c r="B27" s="171"/>
      <c r="C27" s="171"/>
      <c r="D27" s="171"/>
      <c r="E27" s="171"/>
      <c r="F27" s="171"/>
      <c r="G27" s="171"/>
      <c r="H27" s="172"/>
      <c r="I27" s="207" t="s">
        <v>48</v>
      </c>
      <c r="J27" s="208"/>
      <c r="K27" s="208"/>
      <c r="L27" s="208" t="s">
        <v>50</v>
      </c>
      <c r="M27" s="208"/>
      <c r="N27" s="208"/>
      <c r="O27" s="162" t="s">
        <v>49</v>
      </c>
      <c r="P27" s="162"/>
      <c r="Q27" s="163"/>
    </row>
    <row r="28" spans="1:30" ht="19.95" customHeight="1" x14ac:dyDescent="0.3">
      <c r="A28" s="142" t="s">
        <v>245</v>
      </c>
      <c r="B28" s="143"/>
      <c r="C28" s="143"/>
      <c r="D28" s="143"/>
      <c r="E28" s="143"/>
      <c r="F28" s="143"/>
      <c r="G28" s="143"/>
      <c r="H28" s="144"/>
      <c r="I28" s="211" t="s">
        <v>28</v>
      </c>
      <c r="J28" s="186"/>
      <c r="K28" s="186"/>
      <c r="L28" s="186" t="s">
        <v>253</v>
      </c>
      <c r="M28" s="186"/>
      <c r="N28" s="186"/>
      <c r="O28" s="240" t="s">
        <v>51</v>
      </c>
      <c r="P28" s="240"/>
      <c r="Q28" s="241"/>
    </row>
    <row r="29" spans="1:30" ht="19.95" customHeight="1" x14ac:dyDescent="0.3">
      <c r="A29" s="145"/>
      <c r="B29" s="146"/>
      <c r="C29" s="146"/>
      <c r="D29" s="146"/>
      <c r="E29" s="146"/>
      <c r="F29" s="146"/>
      <c r="G29" s="146"/>
      <c r="H29" s="147"/>
      <c r="I29" s="199" t="s">
        <v>232</v>
      </c>
      <c r="J29" s="200"/>
      <c r="K29" s="200"/>
      <c r="L29" s="200"/>
      <c r="M29" s="200"/>
      <c r="N29" s="200"/>
      <c r="O29" s="200"/>
      <c r="P29" s="200"/>
      <c r="Q29" s="201"/>
    </row>
    <row r="30" spans="1:30" ht="19.95" customHeight="1" x14ac:dyDescent="0.3">
      <c r="A30" s="95"/>
      <c r="B30" s="96"/>
      <c r="C30" s="96"/>
      <c r="D30" s="96"/>
      <c r="E30" s="96"/>
      <c r="F30" s="96"/>
      <c r="G30" s="96"/>
      <c r="H30" s="97"/>
      <c r="I30" s="155" t="s">
        <v>5</v>
      </c>
      <c r="J30" s="156"/>
      <c r="K30" s="156"/>
      <c r="L30" s="156" t="s">
        <v>0</v>
      </c>
      <c r="M30" s="156"/>
      <c r="N30" s="156"/>
      <c r="O30" s="242" t="s">
        <v>6</v>
      </c>
      <c r="P30" s="242"/>
      <c r="Q30" s="243"/>
    </row>
    <row r="31" spans="1:30" ht="19.95" customHeight="1" x14ac:dyDescent="0.3">
      <c r="A31" s="95"/>
      <c r="B31" s="96"/>
      <c r="C31" s="96"/>
      <c r="D31" s="96"/>
      <c r="E31" s="96"/>
      <c r="F31" s="96"/>
      <c r="G31" s="96"/>
      <c r="H31" s="97"/>
      <c r="I31" s="148" t="s">
        <v>233</v>
      </c>
      <c r="J31" s="149"/>
      <c r="K31" s="149"/>
      <c r="L31" s="149"/>
      <c r="M31" s="149"/>
      <c r="N31" s="149"/>
      <c r="O31" s="149"/>
      <c r="P31" s="149"/>
      <c r="Q31" s="150"/>
    </row>
    <row r="32" spans="1:30" ht="19.95" customHeight="1" x14ac:dyDescent="0.3">
      <c r="A32" s="98"/>
      <c r="B32" s="99"/>
      <c r="C32" s="99"/>
      <c r="D32" s="99"/>
      <c r="E32" s="99"/>
      <c r="F32" s="99"/>
      <c r="G32" s="99"/>
      <c r="H32" s="100"/>
      <c r="I32" s="211" t="s">
        <v>5</v>
      </c>
      <c r="J32" s="186"/>
      <c r="K32" s="186"/>
      <c r="L32" s="186" t="s">
        <v>0</v>
      </c>
      <c r="M32" s="186"/>
      <c r="N32" s="186"/>
      <c r="O32" s="188" t="s">
        <v>6</v>
      </c>
      <c r="P32" s="188"/>
      <c r="Q32" s="189"/>
    </row>
    <row r="33" spans="1:29" ht="19.95" customHeight="1" x14ac:dyDescent="0.3">
      <c r="A33" s="136"/>
      <c r="B33" s="137"/>
      <c r="C33" s="137"/>
      <c r="D33" s="137"/>
      <c r="E33" s="137"/>
      <c r="F33" s="137"/>
      <c r="G33" s="137"/>
      <c r="H33" s="137"/>
      <c r="I33" s="204" t="s">
        <v>234</v>
      </c>
      <c r="J33" s="205"/>
      <c r="K33" s="205"/>
      <c r="L33" s="205"/>
      <c r="M33" s="205"/>
      <c r="N33" s="205"/>
      <c r="O33" s="205"/>
      <c r="P33" s="205"/>
      <c r="Q33" s="206"/>
    </row>
    <row r="34" spans="1:29" ht="19.95" customHeight="1" x14ac:dyDescent="0.3">
      <c r="A34" s="136"/>
      <c r="B34" s="137"/>
      <c r="C34" s="137"/>
      <c r="D34" s="137"/>
      <c r="E34" s="137"/>
      <c r="F34" s="137"/>
      <c r="G34" s="137"/>
      <c r="H34" s="137"/>
      <c r="I34" s="155" t="s">
        <v>5</v>
      </c>
      <c r="J34" s="156"/>
      <c r="K34" s="156"/>
      <c r="L34" s="156" t="s">
        <v>0</v>
      </c>
      <c r="M34" s="156"/>
      <c r="N34" s="156"/>
      <c r="O34" s="220" t="s">
        <v>6</v>
      </c>
      <c r="P34" s="220"/>
      <c r="Q34" s="221"/>
    </row>
    <row r="35" spans="1:29" ht="19.95" customHeight="1" x14ac:dyDescent="0.3">
      <c r="A35" s="136"/>
      <c r="B35" s="137"/>
      <c r="C35" s="137"/>
      <c r="D35" s="137"/>
      <c r="E35" s="137"/>
      <c r="F35" s="137"/>
      <c r="G35" s="137"/>
      <c r="H35" s="137"/>
      <c r="I35" s="148" t="s">
        <v>159</v>
      </c>
      <c r="J35" s="149"/>
      <c r="K35" s="149"/>
      <c r="L35" s="149"/>
      <c r="M35" s="149"/>
      <c r="N35" s="149"/>
      <c r="O35" s="149"/>
      <c r="P35" s="149"/>
      <c r="Q35" s="150"/>
    </row>
    <row r="36" spans="1:29" ht="19.95" customHeight="1" x14ac:dyDescent="0.3">
      <c r="A36" s="136"/>
      <c r="B36" s="137"/>
      <c r="C36" s="137"/>
      <c r="D36" s="137"/>
      <c r="E36" s="137"/>
      <c r="F36" s="137"/>
      <c r="G36" s="137"/>
      <c r="H36" s="137"/>
      <c r="I36" s="196" t="s">
        <v>231</v>
      </c>
      <c r="J36" s="197"/>
      <c r="K36" s="197"/>
      <c r="L36" s="197"/>
      <c r="M36" s="197"/>
      <c r="N36" s="197"/>
      <c r="O36" s="197"/>
      <c r="P36" s="197"/>
      <c r="Q36" s="198"/>
    </row>
    <row r="37" spans="1:29" ht="19.95" customHeight="1" x14ac:dyDescent="0.3">
      <c r="A37" s="136"/>
      <c r="B37" s="137"/>
      <c r="C37" s="137"/>
      <c r="D37" s="137"/>
      <c r="E37" s="137"/>
      <c r="F37" s="137"/>
      <c r="G37" s="137"/>
      <c r="H37" s="137"/>
      <c r="I37" s="211" t="s">
        <v>5</v>
      </c>
      <c r="J37" s="186"/>
      <c r="K37" s="186"/>
      <c r="L37" s="186" t="s">
        <v>0</v>
      </c>
      <c r="M37" s="186"/>
      <c r="N37" s="186"/>
      <c r="O37" s="188" t="s">
        <v>6</v>
      </c>
      <c r="P37" s="188"/>
      <c r="Q37" s="189"/>
    </row>
    <row r="38" spans="1:29" s="1" customFormat="1" ht="19.95" customHeight="1" x14ac:dyDescent="0.3">
      <c r="A38" s="136"/>
      <c r="B38" s="137"/>
      <c r="C38" s="137"/>
      <c r="D38" s="137"/>
      <c r="E38" s="137"/>
      <c r="F38" s="137"/>
      <c r="G38" s="137"/>
      <c r="H38" s="137"/>
      <c r="I38" s="199" t="s">
        <v>160</v>
      </c>
      <c r="J38" s="200"/>
      <c r="K38" s="200"/>
      <c r="L38" s="200"/>
      <c r="M38" s="200"/>
      <c r="N38" s="200"/>
      <c r="O38" s="200"/>
      <c r="P38" s="200"/>
      <c r="Q38" s="201"/>
      <c r="R38" s="127"/>
      <c r="S38" s="127"/>
      <c r="T38" s="127"/>
      <c r="U38" s="127"/>
      <c r="V38" s="127"/>
      <c r="W38" s="127"/>
      <c r="X38" s="127"/>
      <c r="Y38" s="127"/>
      <c r="Z38" s="127"/>
      <c r="AA38" s="125"/>
      <c r="AB38" s="125"/>
      <c r="AC38" s="125"/>
    </row>
    <row r="39" spans="1:29" s="1" customFormat="1" ht="19.95" customHeight="1" x14ac:dyDescent="0.3">
      <c r="A39" s="136"/>
      <c r="B39" s="137"/>
      <c r="C39" s="137"/>
      <c r="D39" s="137"/>
      <c r="E39" s="137"/>
      <c r="F39" s="137"/>
      <c r="G39" s="137"/>
      <c r="H39" s="137"/>
      <c r="I39" s="155" t="s">
        <v>5</v>
      </c>
      <c r="J39" s="156"/>
      <c r="K39" s="156"/>
      <c r="L39" s="156" t="s">
        <v>0</v>
      </c>
      <c r="M39" s="156"/>
      <c r="N39" s="156"/>
      <c r="O39" s="242" t="s">
        <v>6</v>
      </c>
      <c r="P39" s="242"/>
      <c r="Q39" s="243"/>
      <c r="R39" s="127"/>
      <c r="S39" s="127"/>
      <c r="T39" s="127"/>
      <c r="U39" s="127"/>
      <c r="V39" s="127"/>
      <c r="W39" s="127"/>
      <c r="X39" s="127"/>
      <c r="Y39" s="127"/>
      <c r="Z39" s="127"/>
      <c r="AA39" s="125"/>
      <c r="AB39" s="125"/>
      <c r="AC39" s="125"/>
    </row>
    <row r="40" spans="1:29" s="1" customFormat="1" ht="19.95" customHeight="1" x14ac:dyDescent="0.3">
      <c r="A40" s="136"/>
      <c r="B40" s="137"/>
      <c r="C40" s="137"/>
      <c r="D40" s="137"/>
      <c r="E40" s="137"/>
      <c r="F40" s="137"/>
      <c r="G40" s="137"/>
      <c r="H40" s="137"/>
      <c r="I40" s="214" t="s">
        <v>235</v>
      </c>
      <c r="J40" s="215"/>
      <c r="K40" s="215"/>
      <c r="L40" s="215"/>
      <c r="M40" s="215"/>
      <c r="N40" s="215"/>
      <c r="O40" s="215"/>
      <c r="P40" s="215"/>
      <c r="Q40" s="216"/>
      <c r="R40" s="127"/>
      <c r="S40" s="127"/>
      <c r="T40" s="127"/>
      <c r="U40" s="127"/>
      <c r="V40" s="127"/>
      <c r="W40" s="127"/>
      <c r="X40" s="127"/>
      <c r="Y40" s="127"/>
      <c r="Z40" s="127"/>
      <c r="AA40" s="125"/>
      <c r="AB40" s="125"/>
      <c r="AC40" s="125"/>
    </row>
    <row r="41" spans="1:29" s="1" customFormat="1" ht="19.95" customHeight="1" x14ac:dyDescent="0.3">
      <c r="A41" s="136"/>
      <c r="B41" s="137"/>
      <c r="C41" s="137"/>
      <c r="D41" s="137"/>
      <c r="E41" s="137"/>
      <c r="F41" s="137"/>
      <c r="G41" s="137"/>
      <c r="H41" s="137"/>
      <c r="I41" s="211" t="s">
        <v>5</v>
      </c>
      <c r="J41" s="186"/>
      <c r="K41" s="186"/>
      <c r="L41" s="186" t="s">
        <v>0</v>
      </c>
      <c r="M41" s="186"/>
      <c r="N41" s="186"/>
      <c r="O41" s="224" t="s">
        <v>6</v>
      </c>
      <c r="P41" s="224"/>
      <c r="Q41" s="225"/>
      <c r="R41" s="127"/>
      <c r="S41" s="127"/>
      <c r="T41" s="127"/>
      <c r="U41" s="127"/>
      <c r="V41" s="127"/>
      <c r="W41" s="127"/>
      <c r="X41" s="127"/>
      <c r="Y41" s="127"/>
      <c r="Z41" s="127"/>
      <c r="AA41" s="125"/>
      <c r="AB41" s="125"/>
      <c r="AC41" s="125"/>
    </row>
    <row r="42" spans="1:29" ht="19.95" customHeight="1" x14ac:dyDescent="0.3">
      <c r="A42" s="136"/>
      <c r="B42" s="137"/>
      <c r="C42" s="137"/>
      <c r="D42" s="137"/>
      <c r="E42" s="137"/>
      <c r="F42" s="137"/>
      <c r="G42" s="137"/>
      <c r="H42" s="137"/>
      <c r="I42" s="199" t="s">
        <v>236</v>
      </c>
      <c r="J42" s="200"/>
      <c r="K42" s="200"/>
      <c r="L42" s="200"/>
      <c r="M42" s="200"/>
      <c r="N42" s="200"/>
      <c r="O42" s="200"/>
      <c r="P42" s="200"/>
      <c r="Q42" s="201"/>
    </row>
    <row r="43" spans="1:29" ht="19.95" customHeight="1" x14ac:dyDescent="0.3">
      <c r="A43" s="136"/>
      <c r="B43" s="137"/>
      <c r="C43" s="137"/>
      <c r="D43" s="137"/>
      <c r="E43" s="137"/>
      <c r="F43" s="137"/>
      <c r="G43" s="137"/>
      <c r="H43" s="137"/>
      <c r="I43" s="226" t="str">
        <f>HYPERLINK("https://www.artportalen.se/ViewSighting/SearchSighting","Klicka här för att söka i Artportalens databas!")</f>
        <v>Klicka här för att söka i Artportalens databas!</v>
      </c>
      <c r="J43" s="227"/>
      <c r="K43" s="227"/>
      <c r="L43" s="227"/>
      <c r="M43" s="227"/>
      <c r="N43" s="140"/>
      <c r="O43" s="140"/>
      <c r="P43" s="140"/>
      <c r="Q43" s="141"/>
    </row>
    <row r="44" spans="1:29" ht="19.95" customHeight="1" x14ac:dyDescent="0.3">
      <c r="A44" s="138"/>
      <c r="B44" s="137"/>
      <c r="C44" s="137"/>
      <c r="D44" s="137"/>
      <c r="E44" s="137"/>
      <c r="F44" s="137"/>
      <c r="G44" s="137"/>
      <c r="H44" s="137"/>
      <c r="I44" s="155" t="s">
        <v>5</v>
      </c>
      <c r="J44" s="156"/>
      <c r="K44" s="156"/>
      <c r="L44" s="156" t="s">
        <v>0</v>
      </c>
      <c r="M44" s="156"/>
      <c r="N44" s="156"/>
      <c r="O44" s="222" t="s">
        <v>6</v>
      </c>
      <c r="P44" s="222"/>
      <c r="Q44" s="223"/>
    </row>
    <row r="45" spans="1:29" s="125" customFormat="1" ht="14.4" customHeight="1" x14ac:dyDescent="0.3">
      <c r="A45" s="127"/>
      <c r="B45" s="127"/>
      <c r="C45" s="127"/>
      <c r="D45" s="127"/>
      <c r="E45" s="127"/>
      <c r="F45" s="127"/>
      <c r="G45" s="127"/>
      <c r="H45" s="127"/>
    </row>
    <row r="46" spans="1:29" s="125" customFormat="1" ht="19.95" customHeight="1" x14ac:dyDescent="0.3">
      <c r="A46" s="127"/>
      <c r="B46" s="127"/>
      <c r="C46" s="127"/>
      <c r="D46" s="127"/>
      <c r="E46" s="127"/>
      <c r="F46" s="127"/>
      <c r="G46" s="127"/>
      <c r="H46" s="127"/>
    </row>
    <row r="47" spans="1:29" s="125" customFormat="1" x14ac:dyDescent="0.3">
      <c r="A47" s="127"/>
      <c r="B47" s="127"/>
      <c r="C47" s="127"/>
      <c r="D47" s="127"/>
      <c r="E47" s="127"/>
      <c r="F47" s="127"/>
      <c r="G47" s="127"/>
      <c r="H47" s="127"/>
    </row>
    <row r="48" spans="1:29" s="125" customFormat="1" x14ac:dyDescent="0.3"/>
    <row r="49" s="125" customFormat="1" ht="14.4" customHeight="1" x14ac:dyDescent="0.3"/>
    <row r="50" s="125" customFormat="1" ht="14.4" customHeight="1" x14ac:dyDescent="0.3"/>
    <row r="51" s="125" customFormat="1" ht="14.4" customHeight="1" x14ac:dyDescent="0.3"/>
    <row r="52" s="125" customFormat="1" ht="14.4" customHeight="1" x14ac:dyDescent="0.3"/>
    <row r="53" s="125" customFormat="1" ht="14.4" customHeight="1" x14ac:dyDescent="0.3"/>
    <row r="54" s="125" customFormat="1" ht="14.4" customHeight="1" x14ac:dyDescent="0.3"/>
    <row r="55" s="125" customFormat="1" ht="14.4" customHeight="1" x14ac:dyDescent="0.3"/>
    <row r="56" s="125" customFormat="1" ht="14.4" customHeight="1" x14ac:dyDescent="0.3"/>
    <row r="57" s="125" customFormat="1" ht="14.4" customHeight="1" x14ac:dyDescent="0.3"/>
    <row r="58" s="125" customFormat="1" ht="14.4" customHeight="1" x14ac:dyDescent="0.3"/>
    <row r="59" s="125" customFormat="1" ht="14.4" customHeight="1" x14ac:dyDescent="0.3"/>
    <row r="60" s="125" customFormat="1" ht="14.4" customHeight="1" x14ac:dyDescent="0.3"/>
    <row r="61" s="125" customFormat="1" x14ac:dyDescent="0.3"/>
  </sheetData>
  <mergeCells count="89">
    <mergeCell ref="A3:H4"/>
    <mergeCell ref="A5:H7"/>
    <mergeCell ref="I39:K39"/>
    <mergeCell ref="L39:N39"/>
    <mergeCell ref="I26:Q26"/>
    <mergeCell ref="O28:Q28"/>
    <mergeCell ref="I33:Q33"/>
    <mergeCell ref="I35:Q35"/>
    <mergeCell ref="I29:Q29"/>
    <mergeCell ref="L28:N28"/>
    <mergeCell ref="I28:K28"/>
    <mergeCell ref="I30:K30"/>
    <mergeCell ref="L30:N30"/>
    <mergeCell ref="O30:Q30"/>
    <mergeCell ref="O39:Q39"/>
    <mergeCell ref="I36:Q36"/>
    <mergeCell ref="I37:K37"/>
    <mergeCell ref="I44:K44"/>
    <mergeCell ref="L44:N44"/>
    <mergeCell ref="O44:Q44"/>
    <mergeCell ref="I42:Q42"/>
    <mergeCell ref="I40:Q40"/>
    <mergeCell ref="L37:N37"/>
    <mergeCell ref="I38:Q38"/>
    <mergeCell ref="I41:K41"/>
    <mergeCell ref="L41:N41"/>
    <mergeCell ref="O41:Q41"/>
    <mergeCell ref="O37:Q37"/>
    <mergeCell ref="I43:M43"/>
    <mergeCell ref="I34:K34"/>
    <mergeCell ref="L34:N34"/>
    <mergeCell ref="O34:Q34"/>
    <mergeCell ref="I32:K32"/>
    <mergeCell ref="L32:N32"/>
    <mergeCell ref="O32:Q32"/>
    <mergeCell ref="O8:Q8"/>
    <mergeCell ref="I9:K9"/>
    <mergeCell ref="L9:N9"/>
    <mergeCell ref="L8:N8"/>
    <mergeCell ref="I31:Q31"/>
    <mergeCell ref="I27:K27"/>
    <mergeCell ref="L27:N27"/>
    <mergeCell ref="O19:Q19"/>
    <mergeCell ref="I19:K19"/>
    <mergeCell ref="I18:Q18"/>
    <mergeCell ref="I3:Q3"/>
    <mergeCell ref="I16:Q16"/>
    <mergeCell ref="I7:Q7"/>
    <mergeCell ref="I10:Q10"/>
    <mergeCell ref="I14:K14"/>
    <mergeCell ref="L14:N14"/>
    <mergeCell ref="O14:Q14"/>
    <mergeCell ref="I15:K15"/>
    <mergeCell ref="L15:N15"/>
    <mergeCell ref="I4:Q4"/>
    <mergeCell ref="I6:Q6"/>
    <mergeCell ref="I5:Q5"/>
    <mergeCell ref="I13:K13"/>
    <mergeCell ref="L13:N13"/>
    <mergeCell ref="O13:Q13"/>
    <mergeCell ref="I8:K8"/>
    <mergeCell ref="A8:H9"/>
    <mergeCell ref="A1:H2"/>
    <mergeCell ref="A13:H14"/>
    <mergeCell ref="I21:Q21"/>
    <mergeCell ref="L19:N19"/>
    <mergeCell ref="O9:Q9"/>
    <mergeCell ref="O15:Q15"/>
    <mergeCell ref="L17:N17"/>
    <mergeCell ref="O17:Q17"/>
    <mergeCell ref="I17:K17"/>
    <mergeCell ref="I1:Q2"/>
    <mergeCell ref="A11:H12"/>
    <mergeCell ref="A15:H17"/>
    <mergeCell ref="I11:Q12"/>
    <mergeCell ref="I20:Q20"/>
    <mergeCell ref="A18:H20"/>
    <mergeCell ref="A28:H29"/>
    <mergeCell ref="I24:Q24"/>
    <mergeCell ref="I22:K22"/>
    <mergeCell ref="L22:N22"/>
    <mergeCell ref="O22:Q22"/>
    <mergeCell ref="I23:K23"/>
    <mergeCell ref="L23:N23"/>
    <mergeCell ref="O23:Q23"/>
    <mergeCell ref="I25:Q25"/>
    <mergeCell ref="O27:Q27"/>
    <mergeCell ref="A21:H25"/>
    <mergeCell ref="A26:H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40" r:id="rId4" name="Check Box 116">
              <controlPr defaultSize="0" autoFill="0" autoLine="0" autoPict="0">
                <anchor moveWithCells="1">
                  <from>
                    <xdr:col>8</xdr:col>
                    <xdr:colOff>22860</xdr:colOff>
                    <xdr:row>7</xdr:row>
                    <xdr:rowOff>38100</xdr:rowOff>
                  </from>
                  <to>
                    <xdr:col>8</xdr:col>
                    <xdr:colOff>220980</xdr:colOff>
                    <xdr:row>7</xdr:row>
                    <xdr:rowOff>220980</xdr:rowOff>
                  </to>
                </anchor>
              </controlPr>
            </control>
          </mc:Choice>
        </mc:AlternateContent>
        <mc:AlternateContent xmlns:mc="http://schemas.openxmlformats.org/markup-compatibility/2006">
          <mc:Choice Requires="x14">
            <control shapeId="1141" r:id="rId5" name="Check Box 117">
              <controlPr defaultSize="0" autoFill="0" autoLine="0" autoPict="0">
                <anchor moveWithCells="1">
                  <from>
                    <xdr:col>11</xdr:col>
                    <xdr:colOff>22860</xdr:colOff>
                    <xdr:row>7</xdr:row>
                    <xdr:rowOff>45720</xdr:rowOff>
                  </from>
                  <to>
                    <xdr:col>11</xdr:col>
                    <xdr:colOff>220980</xdr:colOff>
                    <xdr:row>7</xdr:row>
                    <xdr:rowOff>220980</xdr:rowOff>
                  </to>
                </anchor>
              </controlPr>
            </control>
          </mc:Choice>
        </mc:AlternateContent>
        <mc:AlternateContent xmlns:mc="http://schemas.openxmlformats.org/markup-compatibility/2006">
          <mc:Choice Requires="x14">
            <control shapeId="1142" r:id="rId6" name="Check Box 118">
              <controlPr defaultSize="0" autoFill="0" autoLine="0" autoPict="0">
                <anchor moveWithCells="1">
                  <from>
                    <xdr:col>14</xdr:col>
                    <xdr:colOff>22860</xdr:colOff>
                    <xdr:row>7</xdr:row>
                    <xdr:rowOff>45720</xdr:rowOff>
                  </from>
                  <to>
                    <xdr:col>14</xdr:col>
                    <xdr:colOff>220980</xdr:colOff>
                    <xdr:row>7</xdr:row>
                    <xdr:rowOff>220980</xdr:rowOff>
                  </to>
                </anchor>
              </controlPr>
            </control>
          </mc:Choice>
        </mc:AlternateContent>
        <mc:AlternateContent xmlns:mc="http://schemas.openxmlformats.org/markup-compatibility/2006">
          <mc:Choice Requires="x14">
            <control shapeId="1143" r:id="rId7" name="Check Box 119">
              <controlPr defaultSize="0" autoFill="0" autoLine="0" autoPict="0">
                <anchor moveWithCells="1">
                  <from>
                    <xdr:col>8</xdr:col>
                    <xdr:colOff>22860</xdr:colOff>
                    <xdr:row>8</xdr:row>
                    <xdr:rowOff>38100</xdr:rowOff>
                  </from>
                  <to>
                    <xdr:col>8</xdr:col>
                    <xdr:colOff>220980</xdr:colOff>
                    <xdr:row>8</xdr:row>
                    <xdr:rowOff>220980</xdr:rowOff>
                  </to>
                </anchor>
              </controlPr>
            </control>
          </mc:Choice>
        </mc:AlternateContent>
        <mc:AlternateContent xmlns:mc="http://schemas.openxmlformats.org/markup-compatibility/2006">
          <mc:Choice Requires="x14">
            <control shapeId="1144" r:id="rId8" name="Check Box 120">
              <controlPr defaultSize="0" autoFill="0" autoLine="0" autoPict="0">
                <anchor moveWithCells="1">
                  <from>
                    <xdr:col>11</xdr:col>
                    <xdr:colOff>22860</xdr:colOff>
                    <xdr:row>8</xdr:row>
                    <xdr:rowOff>45720</xdr:rowOff>
                  </from>
                  <to>
                    <xdr:col>11</xdr:col>
                    <xdr:colOff>220980</xdr:colOff>
                    <xdr:row>8</xdr:row>
                    <xdr:rowOff>220980</xdr:rowOff>
                  </to>
                </anchor>
              </controlPr>
            </control>
          </mc:Choice>
        </mc:AlternateContent>
        <mc:AlternateContent xmlns:mc="http://schemas.openxmlformats.org/markup-compatibility/2006">
          <mc:Choice Requires="x14">
            <control shapeId="1145" r:id="rId9" name="Check Box 121">
              <controlPr defaultSize="0" autoFill="0" autoLine="0" autoPict="0">
                <anchor moveWithCells="1">
                  <from>
                    <xdr:col>14</xdr:col>
                    <xdr:colOff>22860</xdr:colOff>
                    <xdr:row>8</xdr:row>
                    <xdr:rowOff>45720</xdr:rowOff>
                  </from>
                  <to>
                    <xdr:col>14</xdr:col>
                    <xdr:colOff>220980</xdr:colOff>
                    <xdr:row>8</xdr:row>
                    <xdr:rowOff>220980</xdr:rowOff>
                  </to>
                </anchor>
              </controlPr>
            </control>
          </mc:Choice>
        </mc:AlternateContent>
        <mc:AlternateContent xmlns:mc="http://schemas.openxmlformats.org/markup-compatibility/2006">
          <mc:Choice Requires="x14">
            <control shapeId="1147" r:id="rId10" name="Check Box 123">
              <controlPr defaultSize="0" autoFill="0" autoLine="0" autoPict="0">
                <anchor moveWithCells="1">
                  <from>
                    <xdr:col>8</xdr:col>
                    <xdr:colOff>22860</xdr:colOff>
                    <xdr:row>12</xdr:row>
                    <xdr:rowOff>45720</xdr:rowOff>
                  </from>
                  <to>
                    <xdr:col>8</xdr:col>
                    <xdr:colOff>220980</xdr:colOff>
                    <xdr:row>12</xdr:row>
                    <xdr:rowOff>220980</xdr:rowOff>
                  </to>
                </anchor>
              </controlPr>
            </control>
          </mc:Choice>
        </mc:AlternateContent>
        <mc:AlternateContent xmlns:mc="http://schemas.openxmlformats.org/markup-compatibility/2006">
          <mc:Choice Requires="x14">
            <control shapeId="1148" r:id="rId11" name="Check Box 124">
              <controlPr defaultSize="0" autoFill="0" autoLine="0" autoPict="0">
                <anchor moveWithCells="1">
                  <from>
                    <xdr:col>8</xdr:col>
                    <xdr:colOff>22860</xdr:colOff>
                    <xdr:row>13</xdr:row>
                    <xdr:rowOff>45720</xdr:rowOff>
                  </from>
                  <to>
                    <xdr:col>8</xdr:col>
                    <xdr:colOff>220980</xdr:colOff>
                    <xdr:row>13</xdr:row>
                    <xdr:rowOff>220980</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11</xdr:col>
                    <xdr:colOff>22860</xdr:colOff>
                    <xdr:row>12</xdr:row>
                    <xdr:rowOff>45720</xdr:rowOff>
                  </from>
                  <to>
                    <xdr:col>11</xdr:col>
                    <xdr:colOff>220980</xdr:colOff>
                    <xdr:row>12</xdr:row>
                    <xdr:rowOff>220980</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11</xdr:col>
                    <xdr:colOff>22860</xdr:colOff>
                    <xdr:row>13</xdr:row>
                    <xdr:rowOff>45720</xdr:rowOff>
                  </from>
                  <to>
                    <xdr:col>11</xdr:col>
                    <xdr:colOff>220980</xdr:colOff>
                    <xdr:row>13</xdr:row>
                    <xdr:rowOff>220980</xdr:rowOff>
                  </to>
                </anchor>
              </controlPr>
            </control>
          </mc:Choice>
        </mc:AlternateContent>
        <mc:AlternateContent xmlns:mc="http://schemas.openxmlformats.org/markup-compatibility/2006">
          <mc:Choice Requires="x14">
            <control shapeId="1151" r:id="rId14" name="Check Box 127">
              <controlPr defaultSize="0" autoFill="0" autoLine="0" autoPict="0">
                <anchor moveWithCells="1">
                  <from>
                    <xdr:col>8</xdr:col>
                    <xdr:colOff>22860</xdr:colOff>
                    <xdr:row>14</xdr:row>
                    <xdr:rowOff>45720</xdr:rowOff>
                  </from>
                  <to>
                    <xdr:col>8</xdr:col>
                    <xdr:colOff>220980</xdr:colOff>
                    <xdr:row>14</xdr:row>
                    <xdr:rowOff>220980</xdr:rowOff>
                  </to>
                </anchor>
              </controlPr>
            </control>
          </mc:Choice>
        </mc:AlternateContent>
        <mc:AlternateContent xmlns:mc="http://schemas.openxmlformats.org/markup-compatibility/2006">
          <mc:Choice Requires="x14">
            <control shapeId="1152" r:id="rId15" name="Check Box 128">
              <controlPr defaultSize="0" autoFill="0" autoLine="0" autoPict="0">
                <anchor moveWithCells="1">
                  <from>
                    <xdr:col>11</xdr:col>
                    <xdr:colOff>22860</xdr:colOff>
                    <xdr:row>14</xdr:row>
                    <xdr:rowOff>45720</xdr:rowOff>
                  </from>
                  <to>
                    <xdr:col>11</xdr:col>
                    <xdr:colOff>220980</xdr:colOff>
                    <xdr:row>14</xdr:row>
                    <xdr:rowOff>220980</xdr:rowOff>
                  </to>
                </anchor>
              </controlPr>
            </control>
          </mc:Choice>
        </mc:AlternateContent>
        <mc:AlternateContent xmlns:mc="http://schemas.openxmlformats.org/markup-compatibility/2006">
          <mc:Choice Requires="x14">
            <control shapeId="1153" r:id="rId16" name="Check Box 129">
              <controlPr defaultSize="0" autoFill="0" autoLine="0" autoPict="0">
                <anchor moveWithCells="1">
                  <from>
                    <xdr:col>14</xdr:col>
                    <xdr:colOff>22860</xdr:colOff>
                    <xdr:row>12</xdr:row>
                    <xdr:rowOff>45720</xdr:rowOff>
                  </from>
                  <to>
                    <xdr:col>14</xdr:col>
                    <xdr:colOff>220980</xdr:colOff>
                    <xdr:row>12</xdr:row>
                    <xdr:rowOff>220980</xdr:rowOff>
                  </to>
                </anchor>
              </controlPr>
            </control>
          </mc:Choice>
        </mc:AlternateContent>
        <mc:AlternateContent xmlns:mc="http://schemas.openxmlformats.org/markup-compatibility/2006">
          <mc:Choice Requires="x14">
            <control shapeId="1154" r:id="rId17" name="Check Box 130">
              <controlPr defaultSize="0" autoFill="0" autoLine="0" autoPict="0">
                <anchor moveWithCells="1">
                  <from>
                    <xdr:col>14</xdr:col>
                    <xdr:colOff>22860</xdr:colOff>
                    <xdr:row>13</xdr:row>
                    <xdr:rowOff>45720</xdr:rowOff>
                  </from>
                  <to>
                    <xdr:col>14</xdr:col>
                    <xdr:colOff>220980</xdr:colOff>
                    <xdr:row>13</xdr:row>
                    <xdr:rowOff>220980</xdr:rowOff>
                  </to>
                </anchor>
              </controlPr>
            </control>
          </mc:Choice>
        </mc:AlternateContent>
        <mc:AlternateContent xmlns:mc="http://schemas.openxmlformats.org/markup-compatibility/2006">
          <mc:Choice Requires="x14">
            <control shapeId="1155" r:id="rId18" name="Check Box 131">
              <controlPr defaultSize="0" autoFill="0" autoLine="0" autoPict="0">
                <anchor moveWithCells="1">
                  <from>
                    <xdr:col>14</xdr:col>
                    <xdr:colOff>22860</xdr:colOff>
                    <xdr:row>14</xdr:row>
                    <xdr:rowOff>45720</xdr:rowOff>
                  </from>
                  <to>
                    <xdr:col>14</xdr:col>
                    <xdr:colOff>220980</xdr:colOff>
                    <xdr:row>14</xdr:row>
                    <xdr:rowOff>220980</xdr:rowOff>
                  </to>
                </anchor>
              </controlPr>
            </control>
          </mc:Choice>
        </mc:AlternateContent>
        <mc:AlternateContent xmlns:mc="http://schemas.openxmlformats.org/markup-compatibility/2006">
          <mc:Choice Requires="x14">
            <control shapeId="1156" r:id="rId19" name="Check Box 132">
              <controlPr defaultSize="0" autoFill="0" autoLine="0" autoPict="0">
                <anchor moveWithCells="1">
                  <from>
                    <xdr:col>8</xdr:col>
                    <xdr:colOff>22860</xdr:colOff>
                    <xdr:row>16</xdr:row>
                    <xdr:rowOff>45720</xdr:rowOff>
                  </from>
                  <to>
                    <xdr:col>8</xdr:col>
                    <xdr:colOff>220980</xdr:colOff>
                    <xdr:row>16</xdr:row>
                    <xdr:rowOff>220980</xdr:rowOff>
                  </to>
                </anchor>
              </controlPr>
            </control>
          </mc:Choice>
        </mc:AlternateContent>
        <mc:AlternateContent xmlns:mc="http://schemas.openxmlformats.org/markup-compatibility/2006">
          <mc:Choice Requires="x14">
            <control shapeId="1157" r:id="rId20" name="Check Box 133">
              <controlPr defaultSize="0" autoFill="0" autoLine="0" autoPict="0">
                <anchor moveWithCells="1">
                  <from>
                    <xdr:col>11</xdr:col>
                    <xdr:colOff>22860</xdr:colOff>
                    <xdr:row>16</xdr:row>
                    <xdr:rowOff>45720</xdr:rowOff>
                  </from>
                  <to>
                    <xdr:col>11</xdr:col>
                    <xdr:colOff>220980</xdr:colOff>
                    <xdr:row>16</xdr:row>
                    <xdr:rowOff>220980</xdr:rowOff>
                  </to>
                </anchor>
              </controlPr>
            </control>
          </mc:Choice>
        </mc:AlternateContent>
        <mc:AlternateContent xmlns:mc="http://schemas.openxmlformats.org/markup-compatibility/2006">
          <mc:Choice Requires="x14">
            <control shapeId="1158" r:id="rId21" name="Check Box 134">
              <controlPr defaultSize="0" autoFill="0" autoLine="0" autoPict="0">
                <anchor moveWithCells="1">
                  <from>
                    <xdr:col>14</xdr:col>
                    <xdr:colOff>22860</xdr:colOff>
                    <xdr:row>16</xdr:row>
                    <xdr:rowOff>45720</xdr:rowOff>
                  </from>
                  <to>
                    <xdr:col>14</xdr:col>
                    <xdr:colOff>220980</xdr:colOff>
                    <xdr:row>16</xdr:row>
                    <xdr:rowOff>220980</xdr:rowOff>
                  </to>
                </anchor>
              </controlPr>
            </control>
          </mc:Choice>
        </mc:AlternateContent>
        <mc:AlternateContent xmlns:mc="http://schemas.openxmlformats.org/markup-compatibility/2006">
          <mc:Choice Requires="x14">
            <control shapeId="1159" r:id="rId22" name="Check Box 135">
              <controlPr defaultSize="0" autoFill="0" autoLine="0" autoPict="0">
                <anchor moveWithCells="1">
                  <from>
                    <xdr:col>8</xdr:col>
                    <xdr:colOff>22860</xdr:colOff>
                    <xdr:row>21</xdr:row>
                    <xdr:rowOff>45720</xdr:rowOff>
                  </from>
                  <to>
                    <xdr:col>8</xdr:col>
                    <xdr:colOff>220980</xdr:colOff>
                    <xdr:row>21</xdr:row>
                    <xdr:rowOff>220980</xdr:rowOff>
                  </to>
                </anchor>
              </controlPr>
            </control>
          </mc:Choice>
        </mc:AlternateContent>
        <mc:AlternateContent xmlns:mc="http://schemas.openxmlformats.org/markup-compatibility/2006">
          <mc:Choice Requires="x14">
            <control shapeId="1160" r:id="rId23" name="Check Box 136">
              <controlPr defaultSize="0" autoFill="0" autoLine="0" autoPict="0">
                <anchor moveWithCells="1">
                  <from>
                    <xdr:col>8</xdr:col>
                    <xdr:colOff>22860</xdr:colOff>
                    <xdr:row>22</xdr:row>
                    <xdr:rowOff>45720</xdr:rowOff>
                  </from>
                  <to>
                    <xdr:col>8</xdr:col>
                    <xdr:colOff>220980</xdr:colOff>
                    <xdr:row>22</xdr:row>
                    <xdr:rowOff>220980</xdr:rowOff>
                  </to>
                </anchor>
              </controlPr>
            </control>
          </mc:Choice>
        </mc:AlternateContent>
        <mc:AlternateContent xmlns:mc="http://schemas.openxmlformats.org/markup-compatibility/2006">
          <mc:Choice Requires="x14">
            <control shapeId="1165" r:id="rId24" name="Check Box 141">
              <controlPr defaultSize="0" autoFill="0" autoLine="0" autoPict="0">
                <anchor moveWithCells="1">
                  <from>
                    <xdr:col>14</xdr:col>
                    <xdr:colOff>22860</xdr:colOff>
                    <xdr:row>21</xdr:row>
                    <xdr:rowOff>45720</xdr:rowOff>
                  </from>
                  <to>
                    <xdr:col>14</xdr:col>
                    <xdr:colOff>220980</xdr:colOff>
                    <xdr:row>21</xdr:row>
                    <xdr:rowOff>220980</xdr:rowOff>
                  </to>
                </anchor>
              </controlPr>
            </control>
          </mc:Choice>
        </mc:AlternateContent>
        <mc:AlternateContent xmlns:mc="http://schemas.openxmlformats.org/markup-compatibility/2006">
          <mc:Choice Requires="x14">
            <control shapeId="1166" r:id="rId25" name="Check Box 142">
              <controlPr defaultSize="0" autoFill="0" autoLine="0" autoPict="0">
                <anchor moveWithCells="1">
                  <from>
                    <xdr:col>14</xdr:col>
                    <xdr:colOff>22860</xdr:colOff>
                    <xdr:row>22</xdr:row>
                    <xdr:rowOff>45720</xdr:rowOff>
                  </from>
                  <to>
                    <xdr:col>14</xdr:col>
                    <xdr:colOff>220980</xdr:colOff>
                    <xdr:row>22</xdr:row>
                    <xdr:rowOff>220980</xdr:rowOff>
                  </to>
                </anchor>
              </controlPr>
            </control>
          </mc:Choice>
        </mc:AlternateContent>
        <mc:AlternateContent xmlns:mc="http://schemas.openxmlformats.org/markup-compatibility/2006">
          <mc:Choice Requires="x14">
            <control shapeId="1167" r:id="rId26" name="Check Box 143">
              <controlPr defaultSize="0" autoFill="0" autoLine="0" autoPict="0">
                <anchor moveWithCells="1">
                  <from>
                    <xdr:col>11</xdr:col>
                    <xdr:colOff>22860</xdr:colOff>
                    <xdr:row>21</xdr:row>
                    <xdr:rowOff>45720</xdr:rowOff>
                  </from>
                  <to>
                    <xdr:col>11</xdr:col>
                    <xdr:colOff>220980</xdr:colOff>
                    <xdr:row>21</xdr:row>
                    <xdr:rowOff>220980</xdr:rowOff>
                  </to>
                </anchor>
              </controlPr>
            </control>
          </mc:Choice>
        </mc:AlternateContent>
        <mc:AlternateContent xmlns:mc="http://schemas.openxmlformats.org/markup-compatibility/2006">
          <mc:Choice Requires="x14">
            <control shapeId="1168" r:id="rId27" name="Check Box 144">
              <controlPr defaultSize="0" autoFill="0" autoLine="0" autoPict="0">
                <anchor moveWithCells="1">
                  <from>
                    <xdr:col>11</xdr:col>
                    <xdr:colOff>22860</xdr:colOff>
                    <xdr:row>22</xdr:row>
                    <xdr:rowOff>45720</xdr:rowOff>
                  </from>
                  <to>
                    <xdr:col>11</xdr:col>
                    <xdr:colOff>220980</xdr:colOff>
                    <xdr:row>22</xdr:row>
                    <xdr:rowOff>220980</xdr:rowOff>
                  </to>
                </anchor>
              </controlPr>
            </control>
          </mc:Choice>
        </mc:AlternateContent>
        <mc:AlternateContent xmlns:mc="http://schemas.openxmlformats.org/markup-compatibility/2006">
          <mc:Choice Requires="x14">
            <control shapeId="1170" r:id="rId28" name="Check Box 146">
              <controlPr defaultSize="0" autoFill="0" autoLine="0" autoPict="0">
                <anchor moveWithCells="1">
                  <from>
                    <xdr:col>8</xdr:col>
                    <xdr:colOff>22860</xdr:colOff>
                    <xdr:row>26</xdr:row>
                    <xdr:rowOff>45720</xdr:rowOff>
                  </from>
                  <to>
                    <xdr:col>8</xdr:col>
                    <xdr:colOff>220980</xdr:colOff>
                    <xdr:row>26</xdr:row>
                    <xdr:rowOff>220980</xdr:rowOff>
                  </to>
                </anchor>
              </controlPr>
            </control>
          </mc:Choice>
        </mc:AlternateContent>
        <mc:AlternateContent xmlns:mc="http://schemas.openxmlformats.org/markup-compatibility/2006">
          <mc:Choice Requires="x14">
            <control shapeId="1171" r:id="rId29" name="Check Box 147">
              <controlPr defaultSize="0" autoFill="0" autoLine="0" autoPict="0">
                <anchor moveWithCells="1">
                  <from>
                    <xdr:col>8</xdr:col>
                    <xdr:colOff>22860</xdr:colOff>
                    <xdr:row>27</xdr:row>
                    <xdr:rowOff>45720</xdr:rowOff>
                  </from>
                  <to>
                    <xdr:col>8</xdr:col>
                    <xdr:colOff>220980</xdr:colOff>
                    <xdr:row>27</xdr:row>
                    <xdr:rowOff>220980</xdr:rowOff>
                  </to>
                </anchor>
              </controlPr>
            </control>
          </mc:Choice>
        </mc:AlternateContent>
        <mc:AlternateContent xmlns:mc="http://schemas.openxmlformats.org/markup-compatibility/2006">
          <mc:Choice Requires="x14">
            <control shapeId="1176" r:id="rId30" name="Check Box 152">
              <controlPr defaultSize="0" autoFill="0" autoLine="0" autoPict="0">
                <anchor moveWithCells="1">
                  <from>
                    <xdr:col>11</xdr:col>
                    <xdr:colOff>22860</xdr:colOff>
                    <xdr:row>26</xdr:row>
                    <xdr:rowOff>45720</xdr:rowOff>
                  </from>
                  <to>
                    <xdr:col>11</xdr:col>
                    <xdr:colOff>220980</xdr:colOff>
                    <xdr:row>26</xdr:row>
                    <xdr:rowOff>220980</xdr:rowOff>
                  </to>
                </anchor>
              </controlPr>
            </control>
          </mc:Choice>
        </mc:AlternateContent>
        <mc:AlternateContent xmlns:mc="http://schemas.openxmlformats.org/markup-compatibility/2006">
          <mc:Choice Requires="x14">
            <control shapeId="1177" r:id="rId31" name="Check Box 153">
              <controlPr defaultSize="0" autoFill="0" autoLine="0" autoPict="0">
                <anchor moveWithCells="1">
                  <from>
                    <xdr:col>11</xdr:col>
                    <xdr:colOff>22860</xdr:colOff>
                    <xdr:row>27</xdr:row>
                    <xdr:rowOff>45720</xdr:rowOff>
                  </from>
                  <to>
                    <xdr:col>11</xdr:col>
                    <xdr:colOff>220980</xdr:colOff>
                    <xdr:row>27</xdr:row>
                    <xdr:rowOff>220980</xdr:rowOff>
                  </to>
                </anchor>
              </controlPr>
            </control>
          </mc:Choice>
        </mc:AlternateContent>
        <mc:AlternateContent xmlns:mc="http://schemas.openxmlformats.org/markup-compatibility/2006">
          <mc:Choice Requires="x14">
            <control shapeId="1178" r:id="rId32" name="Check Box 154">
              <controlPr defaultSize="0" autoFill="0" autoLine="0" autoPict="0">
                <anchor moveWithCells="1">
                  <from>
                    <xdr:col>14</xdr:col>
                    <xdr:colOff>22860</xdr:colOff>
                    <xdr:row>26</xdr:row>
                    <xdr:rowOff>45720</xdr:rowOff>
                  </from>
                  <to>
                    <xdr:col>14</xdr:col>
                    <xdr:colOff>220980</xdr:colOff>
                    <xdr:row>26</xdr:row>
                    <xdr:rowOff>220980</xdr:rowOff>
                  </to>
                </anchor>
              </controlPr>
            </control>
          </mc:Choice>
        </mc:AlternateContent>
        <mc:AlternateContent xmlns:mc="http://schemas.openxmlformats.org/markup-compatibility/2006">
          <mc:Choice Requires="x14">
            <control shapeId="1179" r:id="rId33" name="Check Box 155">
              <controlPr defaultSize="0" autoFill="0" autoLine="0" autoPict="0">
                <anchor moveWithCells="1">
                  <from>
                    <xdr:col>14</xdr:col>
                    <xdr:colOff>22860</xdr:colOff>
                    <xdr:row>27</xdr:row>
                    <xdr:rowOff>45720</xdr:rowOff>
                  </from>
                  <to>
                    <xdr:col>14</xdr:col>
                    <xdr:colOff>220980</xdr:colOff>
                    <xdr:row>27</xdr:row>
                    <xdr:rowOff>220980</xdr:rowOff>
                  </to>
                </anchor>
              </controlPr>
            </control>
          </mc:Choice>
        </mc:AlternateContent>
        <mc:AlternateContent xmlns:mc="http://schemas.openxmlformats.org/markup-compatibility/2006">
          <mc:Choice Requires="x14">
            <control shapeId="1181" r:id="rId34" name="Check Box 157">
              <controlPr defaultSize="0" autoFill="0" autoLine="0" autoPict="0">
                <anchor moveWithCells="1">
                  <from>
                    <xdr:col>8</xdr:col>
                    <xdr:colOff>22860</xdr:colOff>
                    <xdr:row>29</xdr:row>
                    <xdr:rowOff>45720</xdr:rowOff>
                  </from>
                  <to>
                    <xdr:col>8</xdr:col>
                    <xdr:colOff>220980</xdr:colOff>
                    <xdr:row>29</xdr:row>
                    <xdr:rowOff>220980</xdr:rowOff>
                  </to>
                </anchor>
              </controlPr>
            </control>
          </mc:Choice>
        </mc:AlternateContent>
        <mc:AlternateContent xmlns:mc="http://schemas.openxmlformats.org/markup-compatibility/2006">
          <mc:Choice Requires="x14">
            <control shapeId="1182" r:id="rId35" name="Check Box 158">
              <controlPr defaultSize="0" autoFill="0" autoLine="0" autoPict="0">
                <anchor moveWithCells="1">
                  <from>
                    <xdr:col>11</xdr:col>
                    <xdr:colOff>22860</xdr:colOff>
                    <xdr:row>29</xdr:row>
                    <xdr:rowOff>45720</xdr:rowOff>
                  </from>
                  <to>
                    <xdr:col>11</xdr:col>
                    <xdr:colOff>220980</xdr:colOff>
                    <xdr:row>29</xdr:row>
                    <xdr:rowOff>220980</xdr:rowOff>
                  </to>
                </anchor>
              </controlPr>
            </control>
          </mc:Choice>
        </mc:AlternateContent>
        <mc:AlternateContent xmlns:mc="http://schemas.openxmlformats.org/markup-compatibility/2006">
          <mc:Choice Requires="x14">
            <control shapeId="1183" r:id="rId36" name="Check Box 159">
              <controlPr defaultSize="0" autoFill="0" autoLine="0" autoPict="0">
                <anchor moveWithCells="1">
                  <from>
                    <xdr:col>14</xdr:col>
                    <xdr:colOff>22860</xdr:colOff>
                    <xdr:row>29</xdr:row>
                    <xdr:rowOff>45720</xdr:rowOff>
                  </from>
                  <to>
                    <xdr:col>14</xdr:col>
                    <xdr:colOff>220980</xdr:colOff>
                    <xdr:row>29</xdr:row>
                    <xdr:rowOff>220980</xdr:rowOff>
                  </to>
                </anchor>
              </controlPr>
            </control>
          </mc:Choice>
        </mc:AlternateContent>
        <mc:AlternateContent xmlns:mc="http://schemas.openxmlformats.org/markup-compatibility/2006">
          <mc:Choice Requires="x14">
            <control shapeId="1184" r:id="rId37" name="Check Box 160">
              <controlPr defaultSize="0" autoFill="0" autoLine="0" autoPict="0">
                <anchor moveWithCells="1">
                  <from>
                    <xdr:col>8</xdr:col>
                    <xdr:colOff>22860</xdr:colOff>
                    <xdr:row>31</xdr:row>
                    <xdr:rowOff>45720</xdr:rowOff>
                  </from>
                  <to>
                    <xdr:col>8</xdr:col>
                    <xdr:colOff>220980</xdr:colOff>
                    <xdr:row>31</xdr:row>
                    <xdr:rowOff>220980</xdr:rowOff>
                  </to>
                </anchor>
              </controlPr>
            </control>
          </mc:Choice>
        </mc:AlternateContent>
        <mc:AlternateContent xmlns:mc="http://schemas.openxmlformats.org/markup-compatibility/2006">
          <mc:Choice Requires="x14">
            <control shapeId="1185" r:id="rId38" name="Check Box 161">
              <controlPr defaultSize="0" autoFill="0" autoLine="0" autoPict="0">
                <anchor moveWithCells="1">
                  <from>
                    <xdr:col>11</xdr:col>
                    <xdr:colOff>22860</xdr:colOff>
                    <xdr:row>31</xdr:row>
                    <xdr:rowOff>45720</xdr:rowOff>
                  </from>
                  <to>
                    <xdr:col>11</xdr:col>
                    <xdr:colOff>220980</xdr:colOff>
                    <xdr:row>31</xdr:row>
                    <xdr:rowOff>220980</xdr:rowOff>
                  </to>
                </anchor>
              </controlPr>
            </control>
          </mc:Choice>
        </mc:AlternateContent>
        <mc:AlternateContent xmlns:mc="http://schemas.openxmlformats.org/markup-compatibility/2006">
          <mc:Choice Requires="x14">
            <control shapeId="1186" r:id="rId39" name="Check Box 162">
              <controlPr defaultSize="0" autoFill="0" autoLine="0" autoPict="0">
                <anchor moveWithCells="1">
                  <from>
                    <xdr:col>14</xdr:col>
                    <xdr:colOff>22860</xdr:colOff>
                    <xdr:row>31</xdr:row>
                    <xdr:rowOff>45720</xdr:rowOff>
                  </from>
                  <to>
                    <xdr:col>14</xdr:col>
                    <xdr:colOff>220980</xdr:colOff>
                    <xdr:row>31</xdr:row>
                    <xdr:rowOff>220980</xdr:rowOff>
                  </to>
                </anchor>
              </controlPr>
            </control>
          </mc:Choice>
        </mc:AlternateContent>
        <mc:AlternateContent xmlns:mc="http://schemas.openxmlformats.org/markup-compatibility/2006">
          <mc:Choice Requires="x14">
            <control shapeId="1189" r:id="rId40" name="Check Box 165">
              <controlPr defaultSize="0" autoFill="0" autoLine="0" autoPict="0">
                <anchor moveWithCells="1">
                  <from>
                    <xdr:col>8</xdr:col>
                    <xdr:colOff>22860</xdr:colOff>
                    <xdr:row>33</xdr:row>
                    <xdr:rowOff>45720</xdr:rowOff>
                  </from>
                  <to>
                    <xdr:col>8</xdr:col>
                    <xdr:colOff>220980</xdr:colOff>
                    <xdr:row>33</xdr:row>
                    <xdr:rowOff>220980</xdr:rowOff>
                  </to>
                </anchor>
              </controlPr>
            </control>
          </mc:Choice>
        </mc:AlternateContent>
        <mc:AlternateContent xmlns:mc="http://schemas.openxmlformats.org/markup-compatibility/2006">
          <mc:Choice Requires="x14">
            <control shapeId="1190" r:id="rId41" name="Check Box 166">
              <controlPr defaultSize="0" autoFill="0" autoLine="0" autoPict="0">
                <anchor moveWithCells="1">
                  <from>
                    <xdr:col>11</xdr:col>
                    <xdr:colOff>22860</xdr:colOff>
                    <xdr:row>33</xdr:row>
                    <xdr:rowOff>45720</xdr:rowOff>
                  </from>
                  <to>
                    <xdr:col>11</xdr:col>
                    <xdr:colOff>220980</xdr:colOff>
                    <xdr:row>33</xdr:row>
                    <xdr:rowOff>220980</xdr:rowOff>
                  </to>
                </anchor>
              </controlPr>
            </control>
          </mc:Choice>
        </mc:AlternateContent>
        <mc:AlternateContent xmlns:mc="http://schemas.openxmlformats.org/markup-compatibility/2006">
          <mc:Choice Requires="x14">
            <control shapeId="1191" r:id="rId42" name="Check Box 167">
              <controlPr defaultSize="0" autoFill="0" autoLine="0" autoPict="0">
                <anchor moveWithCells="1">
                  <from>
                    <xdr:col>14</xdr:col>
                    <xdr:colOff>22860</xdr:colOff>
                    <xdr:row>33</xdr:row>
                    <xdr:rowOff>45720</xdr:rowOff>
                  </from>
                  <to>
                    <xdr:col>14</xdr:col>
                    <xdr:colOff>220980</xdr:colOff>
                    <xdr:row>33</xdr:row>
                    <xdr:rowOff>220980</xdr:rowOff>
                  </to>
                </anchor>
              </controlPr>
            </control>
          </mc:Choice>
        </mc:AlternateContent>
        <mc:AlternateContent xmlns:mc="http://schemas.openxmlformats.org/markup-compatibility/2006">
          <mc:Choice Requires="x14">
            <control shapeId="1194" r:id="rId43" name="Check Box 170">
              <controlPr defaultSize="0" autoFill="0" autoLine="0" autoPict="0">
                <anchor moveWithCells="1">
                  <from>
                    <xdr:col>8</xdr:col>
                    <xdr:colOff>22860</xdr:colOff>
                    <xdr:row>36</xdr:row>
                    <xdr:rowOff>45720</xdr:rowOff>
                  </from>
                  <to>
                    <xdr:col>8</xdr:col>
                    <xdr:colOff>220980</xdr:colOff>
                    <xdr:row>36</xdr:row>
                    <xdr:rowOff>220980</xdr:rowOff>
                  </to>
                </anchor>
              </controlPr>
            </control>
          </mc:Choice>
        </mc:AlternateContent>
        <mc:AlternateContent xmlns:mc="http://schemas.openxmlformats.org/markup-compatibility/2006">
          <mc:Choice Requires="x14">
            <control shapeId="1195" r:id="rId44" name="Check Box 171">
              <controlPr defaultSize="0" autoFill="0" autoLine="0" autoPict="0">
                <anchor moveWithCells="1">
                  <from>
                    <xdr:col>11</xdr:col>
                    <xdr:colOff>22860</xdr:colOff>
                    <xdr:row>36</xdr:row>
                    <xdr:rowOff>45720</xdr:rowOff>
                  </from>
                  <to>
                    <xdr:col>11</xdr:col>
                    <xdr:colOff>220980</xdr:colOff>
                    <xdr:row>36</xdr:row>
                    <xdr:rowOff>220980</xdr:rowOff>
                  </to>
                </anchor>
              </controlPr>
            </control>
          </mc:Choice>
        </mc:AlternateContent>
        <mc:AlternateContent xmlns:mc="http://schemas.openxmlformats.org/markup-compatibility/2006">
          <mc:Choice Requires="x14">
            <control shapeId="1196" r:id="rId45" name="Check Box 172">
              <controlPr defaultSize="0" autoFill="0" autoLine="0" autoPict="0">
                <anchor moveWithCells="1">
                  <from>
                    <xdr:col>14</xdr:col>
                    <xdr:colOff>22860</xdr:colOff>
                    <xdr:row>36</xdr:row>
                    <xdr:rowOff>45720</xdr:rowOff>
                  </from>
                  <to>
                    <xdr:col>14</xdr:col>
                    <xdr:colOff>220980</xdr:colOff>
                    <xdr:row>36</xdr:row>
                    <xdr:rowOff>220980</xdr:rowOff>
                  </to>
                </anchor>
              </controlPr>
            </control>
          </mc:Choice>
        </mc:AlternateContent>
        <mc:AlternateContent xmlns:mc="http://schemas.openxmlformats.org/markup-compatibility/2006">
          <mc:Choice Requires="x14">
            <control shapeId="1197" r:id="rId46" name="Check Box 173">
              <controlPr defaultSize="0" autoFill="0" autoLine="0" autoPict="0">
                <anchor moveWithCells="1">
                  <from>
                    <xdr:col>8</xdr:col>
                    <xdr:colOff>22860</xdr:colOff>
                    <xdr:row>38</xdr:row>
                    <xdr:rowOff>45720</xdr:rowOff>
                  </from>
                  <to>
                    <xdr:col>8</xdr:col>
                    <xdr:colOff>220980</xdr:colOff>
                    <xdr:row>38</xdr:row>
                    <xdr:rowOff>220980</xdr:rowOff>
                  </to>
                </anchor>
              </controlPr>
            </control>
          </mc:Choice>
        </mc:AlternateContent>
        <mc:AlternateContent xmlns:mc="http://schemas.openxmlformats.org/markup-compatibility/2006">
          <mc:Choice Requires="x14">
            <control shapeId="1198" r:id="rId47" name="Check Box 174">
              <controlPr defaultSize="0" autoFill="0" autoLine="0" autoPict="0">
                <anchor moveWithCells="1">
                  <from>
                    <xdr:col>11</xdr:col>
                    <xdr:colOff>22860</xdr:colOff>
                    <xdr:row>38</xdr:row>
                    <xdr:rowOff>45720</xdr:rowOff>
                  </from>
                  <to>
                    <xdr:col>11</xdr:col>
                    <xdr:colOff>220980</xdr:colOff>
                    <xdr:row>38</xdr:row>
                    <xdr:rowOff>220980</xdr:rowOff>
                  </to>
                </anchor>
              </controlPr>
            </control>
          </mc:Choice>
        </mc:AlternateContent>
        <mc:AlternateContent xmlns:mc="http://schemas.openxmlformats.org/markup-compatibility/2006">
          <mc:Choice Requires="x14">
            <control shapeId="1199" r:id="rId48" name="Check Box 175">
              <controlPr defaultSize="0" autoFill="0" autoLine="0" autoPict="0">
                <anchor moveWithCells="1">
                  <from>
                    <xdr:col>14</xdr:col>
                    <xdr:colOff>22860</xdr:colOff>
                    <xdr:row>38</xdr:row>
                    <xdr:rowOff>45720</xdr:rowOff>
                  </from>
                  <to>
                    <xdr:col>14</xdr:col>
                    <xdr:colOff>220980</xdr:colOff>
                    <xdr:row>38</xdr:row>
                    <xdr:rowOff>220980</xdr:rowOff>
                  </to>
                </anchor>
              </controlPr>
            </control>
          </mc:Choice>
        </mc:AlternateContent>
        <mc:AlternateContent xmlns:mc="http://schemas.openxmlformats.org/markup-compatibility/2006">
          <mc:Choice Requires="x14">
            <control shapeId="1200" r:id="rId49" name="Check Box 176">
              <controlPr defaultSize="0" autoFill="0" autoLine="0" autoPict="0">
                <anchor moveWithCells="1">
                  <from>
                    <xdr:col>8</xdr:col>
                    <xdr:colOff>22860</xdr:colOff>
                    <xdr:row>40</xdr:row>
                    <xdr:rowOff>45720</xdr:rowOff>
                  </from>
                  <to>
                    <xdr:col>8</xdr:col>
                    <xdr:colOff>220980</xdr:colOff>
                    <xdr:row>40</xdr:row>
                    <xdr:rowOff>220980</xdr:rowOff>
                  </to>
                </anchor>
              </controlPr>
            </control>
          </mc:Choice>
        </mc:AlternateContent>
        <mc:AlternateContent xmlns:mc="http://schemas.openxmlformats.org/markup-compatibility/2006">
          <mc:Choice Requires="x14">
            <control shapeId="1201" r:id="rId50" name="Check Box 177">
              <controlPr defaultSize="0" autoFill="0" autoLine="0" autoPict="0">
                <anchor moveWithCells="1">
                  <from>
                    <xdr:col>11</xdr:col>
                    <xdr:colOff>22860</xdr:colOff>
                    <xdr:row>40</xdr:row>
                    <xdr:rowOff>45720</xdr:rowOff>
                  </from>
                  <to>
                    <xdr:col>11</xdr:col>
                    <xdr:colOff>220980</xdr:colOff>
                    <xdr:row>40</xdr:row>
                    <xdr:rowOff>220980</xdr:rowOff>
                  </to>
                </anchor>
              </controlPr>
            </control>
          </mc:Choice>
        </mc:AlternateContent>
        <mc:AlternateContent xmlns:mc="http://schemas.openxmlformats.org/markup-compatibility/2006">
          <mc:Choice Requires="x14">
            <control shapeId="1202" r:id="rId51" name="Check Box 178">
              <controlPr defaultSize="0" autoFill="0" autoLine="0" autoPict="0">
                <anchor moveWithCells="1">
                  <from>
                    <xdr:col>14</xdr:col>
                    <xdr:colOff>22860</xdr:colOff>
                    <xdr:row>40</xdr:row>
                    <xdr:rowOff>45720</xdr:rowOff>
                  </from>
                  <to>
                    <xdr:col>14</xdr:col>
                    <xdr:colOff>220980</xdr:colOff>
                    <xdr:row>40</xdr:row>
                    <xdr:rowOff>220980</xdr:rowOff>
                  </to>
                </anchor>
              </controlPr>
            </control>
          </mc:Choice>
        </mc:AlternateContent>
        <mc:AlternateContent xmlns:mc="http://schemas.openxmlformats.org/markup-compatibility/2006">
          <mc:Choice Requires="x14">
            <control shapeId="1203" r:id="rId52" name="Check Box 179">
              <controlPr defaultSize="0" autoFill="0" autoLine="0" autoPict="0">
                <anchor moveWithCells="1">
                  <from>
                    <xdr:col>8</xdr:col>
                    <xdr:colOff>22860</xdr:colOff>
                    <xdr:row>43</xdr:row>
                    <xdr:rowOff>45720</xdr:rowOff>
                  </from>
                  <to>
                    <xdr:col>8</xdr:col>
                    <xdr:colOff>220980</xdr:colOff>
                    <xdr:row>43</xdr:row>
                    <xdr:rowOff>220980</xdr:rowOff>
                  </to>
                </anchor>
              </controlPr>
            </control>
          </mc:Choice>
        </mc:AlternateContent>
        <mc:AlternateContent xmlns:mc="http://schemas.openxmlformats.org/markup-compatibility/2006">
          <mc:Choice Requires="x14">
            <control shapeId="1204" r:id="rId53" name="Check Box 180">
              <controlPr defaultSize="0" autoFill="0" autoLine="0" autoPict="0">
                <anchor moveWithCells="1">
                  <from>
                    <xdr:col>11</xdr:col>
                    <xdr:colOff>22860</xdr:colOff>
                    <xdr:row>43</xdr:row>
                    <xdr:rowOff>45720</xdr:rowOff>
                  </from>
                  <to>
                    <xdr:col>11</xdr:col>
                    <xdr:colOff>220980</xdr:colOff>
                    <xdr:row>43</xdr:row>
                    <xdr:rowOff>220980</xdr:rowOff>
                  </to>
                </anchor>
              </controlPr>
            </control>
          </mc:Choice>
        </mc:AlternateContent>
        <mc:AlternateContent xmlns:mc="http://schemas.openxmlformats.org/markup-compatibility/2006">
          <mc:Choice Requires="x14">
            <control shapeId="1205" r:id="rId54" name="Check Box 181">
              <controlPr defaultSize="0" autoFill="0" autoLine="0" autoPict="0">
                <anchor moveWithCells="1">
                  <from>
                    <xdr:col>14</xdr:col>
                    <xdr:colOff>22860</xdr:colOff>
                    <xdr:row>43</xdr:row>
                    <xdr:rowOff>45720</xdr:rowOff>
                  </from>
                  <to>
                    <xdr:col>14</xdr:col>
                    <xdr:colOff>220980</xdr:colOff>
                    <xdr:row>43</xdr:row>
                    <xdr:rowOff>220980</xdr:rowOff>
                  </to>
                </anchor>
              </controlPr>
            </control>
          </mc:Choice>
        </mc:AlternateContent>
        <mc:AlternateContent xmlns:mc="http://schemas.openxmlformats.org/markup-compatibility/2006">
          <mc:Choice Requires="x14">
            <control shapeId="1215" r:id="rId55" name="Check Box 191">
              <controlPr defaultSize="0" autoFill="0" autoLine="0" autoPict="0">
                <anchor moveWithCells="1">
                  <from>
                    <xdr:col>8</xdr:col>
                    <xdr:colOff>22860</xdr:colOff>
                    <xdr:row>18</xdr:row>
                    <xdr:rowOff>45720</xdr:rowOff>
                  </from>
                  <to>
                    <xdr:col>8</xdr:col>
                    <xdr:colOff>220980</xdr:colOff>
                    <xdr:row>18</xdr:row>
                    <xdr:rowOff>220980</xdr:rowOff>
                  </to>
                </anchor>
              </controlPr>
            </control>
          </mc:Choice>
        </mc:AlternateContent>
        <mc:AlternateContent xmlns:mc="http://schemas.openxmlformats.org/markup-compatibility/2006">
          <mc:Choice Requires="x14">
            <control shapeId="1216" r:id="rId56" name="Check Box 192">
              <controlPr defaultSize="0" autoFill="0" autoLine="0" autoPict="0">
                <anchor moveWithCells="1">
                  <from>
                    <xdr:col>11</xdr:col>
                    <xdr:colOff>22860</xdr:colOff>
                    <xdr:row>18</xdr:row>
                    <xdr:rowOff>45720</xdr:rowOff>
                  </from>
                  <to>
                    <xdr:col>11</xdr:col>
                    <xdr:colOff>220980</xdr:colOff>
                    <xdr:row>18</xdr:row>
                    <xdr:rowOff>220980</xdr:rowOff>
                  </to>
                </anchor>
              </controlPr>
            </control>
          </mc:Choice>
        </mc:AlternateContent>
        <mc:AlternateContent xmlns:mc="http://schemas.openxmlformats.org/markup-compatibility/2006">
          <mc:Choice Requires="x14">
            <control shapeId="1217" r:id="rId57" name="Check Box 193">
              <controlPr defaultSize="0" autoFill="0" autoLine="0" autoPict="0">
                <anchor moveWithCells="1">
                  <from>
                    <xdr:col>14</xdr:col>
                    <xdr:colOff>22860</xdr:colOff>
                    <xdr:row>18</xdr:row>
                    <xdr:rowOff>45720</xdr:rowOff>
                  </from>
                  <to>
                    <xdr:col>14</xdr:col>
                    <xdr:colOff>220980</xdr:colOff>
                    <xdr:row>18</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C905D0C0-1BB1-4BC7-913F-FB5855732183}">
          <x14:formula1>
            <xm:f>'Länkar och text - Låst'!$B$1:$B$22</xm:f>
          </x14:formula1>
          <xm:sqref>I4</xm:sqref>
        </x14:dataValidation>
        <x14:dataValidation type="list" allowBlank="1" showInputMessage="1" showErrorMessage="1" xr:uid="{D04A9AF7-0C33-406C-9BE1-D94A02272AE3}">
          <x14:formula1>
            <xm:f>'Länkar och text - Låst'!$Q$1:$Q$14</xm:f>
          </x14:formula1>
          <xm:sqref>I6:Q6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E2A5-F7C4-4D41-8ED7-8EF4A3CD62DE}">
  <sheetPr codeName="Blad1"/>
  <dimension ref="A1:AA49"/>
  <sheetViews>
    <sheetView tabSelected="1" zoomScale="90" zoomScaleNormal="90" workbookViewId="0">
      <selection activeCell="S4" sqref="S4"/>
    </sheetView>
  </sheetViews>
  <sheetFormatPr defaultRowHeight="14.4" x14ac:dyDescent="0.3"/>
  <cols>
    <col min="19" max="26" width="8.88671875" style="121"/>
  </cols>
  <sheetData>
    <row r="1" spans="1:18" ht="19.95" customHeight="1" x14ac:dyDescent="0.3">
      <c r="J1" s="250" t="s">
        <v>173</v>
      </c>
      <c r="K1" s="251"/>
      <c r="L1" s="251"/>
      <c r="M1" s="251"/>
      <c r="N1" s="251"/>
      <c r="O1" s="251"/>
      <c r="P1" s="251"/>
      <c r="Q1" s="251"/>
      <c r="R1" s="252"/>
    </row>
    <row r="2" spans="1:18" ht="19.95" customHeight="1" x14ac:dyDescent="0.3">
      <c r="J2" s="253"/>
      <c r="K2" s="254"/>
      <c r="L2" s="254"/>
      <c r="M2" s="254"/>
      <c r="N2" s="254"/>
      <c r="O2" s="254"/>
      <c r="P2" s="254"/>
      <c r="Q2" s="254"/>
      <c r="R2" s="255"/>
    </row>
    <row r="3" spans="1:18" ht="19.95" customHeight="1" x14ac:dyDescent="0.3">
      <c r="J3" s="260" t="str">
        <f>IF('2 - Rekommendationer'!D21=MAX('2 - Rekommendationer'!D21,'2 - Rekommendationer'!D22,'2 - Rekommendationer'!D23,'2 - Rekommendationer'!H21,'2 - Rekommendationer'!H22,'2 - Rekommendationer'!H23),'Länkar och text - Låst'!U11,IF('2 - Rekommendationer'!D22=MAX('2 - Rekommendationer'!D21,'2 - Rekommendationer'!D22,'2 - Rekommendationer'!D23,'2 - Rekommendationer'!H21,'2 - Rekommendationer'!H22,'2 - Rekommendationer'!H23),'Länkar och text - Låst'!U12,IF('2 - Rekommendationer'!D23=MAX('2 - Rekommendationer'!D21,'2 - Rekommendationer'!D22,'2 - Rekommendationer'!D23,'2 - Rekommendationer'!H21,'2 - Rekommendationer'!H22,'2 - Rekommendationer'!H23),'Länkar och text - Låst'!U15,IF('2 - Rekommendationer'!H21=MAX('2 - Rekommendationer'!D21,'2 - Rekommendationer'!D22,'2 - Rekommendationer'!D23,'2 - Rekommendationer'!H21,'2 - Rekommendationer'!H22,'2 - Rekommendationer'!H23),'Länkar och text - Låst'!U13,IF('2 - Rekommendationer'!H22=MAX('2 - Rekommendationer'!D21,'2 - Rekommendationer'!D22,'2 - Rekommendationer'!D23,'2 - Rekommendationer'!H21,'2 - Rekommendationer'!H22,'2 - Rekommendationer'!H23),'Länkar och text - Låst'!U14,IF('2 - Rekommendationer'!H23=MAX('2 - Rekommendationer'!D21,'2 - Rekommendationer'!D22,'2 - Rekommendationer'!D23,'2 - Rekommendationer'!H21,'2 - Rekommendationer'!H22,'2 - Rekommendationer'!H23),'Länkar och text - Låst'!U16,0))))))</f>
        <v>Biologisk mångfald har fått högst poäng utifrån dina svar.</v>
      </c>
      <c r="K3" s="261"/>
      <c r="L3" s="261"/>
      <c r="M3" s="261"/>
      <c r="N3" s="261"/>
      <c r="O3" s="261"/>
      <c r="P3" s="261"/>
      <c r="Q3" s="261"/>
      <c r="R3" s="262"/>
    </row>
    <row r="4" spans="1:18" ht="19.95" customHeight="1" x14ac:dyDescent="0.3">
      <c r="J4" s="263" t="str">
        <f>IF('2 - Rekommendationer'!D21=MAX('2 - Rekommendationer'!D21,'2 - Rekommendationer'!D22,'2 - Rekommendationer'!D23,'2 - Rekommendationer'!H21,'2 - Rekommendationer'!H22,'2 - Rekommendationer'!H23),'Länkar och text - Låst'!U18,IF('2 - Rekommendationer'!D22=MAX('2 - Rekommendationer'!D21,'2 - Rekommendationer'!D22,'2 - Rekommendationer'!D23,'2 - Rekommendationer'!H21,'2 - Rekommendationer'!H22,'2 - Rekommendationer'!H23),'Länkar och text - Låst'!U19,IF('2 - Rekommendationer'!D23=MAX('2 - Rekommendationer'!D21,'2 - Rekommendationer'!D22,'2 - Rekommendationer'!D23,'2 - Rekommendationer'!H21,'2 - Rekommendationer'!H22,'2 - Rekommendationer'!H23),'Länkar och text - Låst'!U22,IF('2 - Rekommendationer'!H21=MAX('2 - Rekommendationer'!D21,'2 - Rekommendationer'!D22,'2 - Rekommendationer'!D23,'2 - Rekommendationer'!H21,'2 - Rekommendationer'!H22,'2 - Rekommendationer'!H23),'Länkar och text - Låst'!U20,IF('2 - Rekommendationer'!H22=MAX('2 - Rekommendationer'!D21,'2 - Rekommendationer'!D22,'2 - Rekommendationer'!D23,'2 - Rekommendationer'!H21,'2 - Rekommendationer'!H22,'2 - Rekommendationer'!H23),'Länkar och text - Låst'!U21,IF('2 - Rekommendationer'!H23=MAX('2 - Rekommendationer'!D21,'2 - Rekommendationer'!D22,'2 - Rekommendationer'!D23,'2 - Rekommendationer'!H21,'2 - Rekommendationer'!H22,'2 - Rekommendationer'!H23),'Länkar och text - Låst'!U23,0))))))</f>
        <v>Det betyder att det kan finnas goda förutsättningar att gynna en eller flera arter genom att anlägga en våtmark.</v>
      </c>
      <c r="K4" s="264"/>
      <c r="L4" s="264"/>
      <c r="M4" s="264"/>
      <c r="N4" s="264"/>
      <c r="O4" s="264"/>
      <c r="P4" s="264"/>
      <c r="Q4" s="264"/>
      <c r="R4" s="265"/>
    </row>
    <row r="5" spans="1:18" ht="19.95" customHeight="1" x14ac:dyDescent="0.3">
      <c r="J5" s="263"/>
      <c r="K5" s="264"/>
      <c r="L5" s="264"/>
      <c r="M5" s="264"/>
      <c r="N5" s="264"/>
      <c r="O5" s="264"/>
      <c r="P5" s="264"/>
      <c r="Q5" s="264"/>
      <c r="R5" s="265"/>
    </row>
    <row r="6" spans="1:18" ht="19.95" customHeight="1" x14ac:dyDescent="0.3">
      <c r="J6" s="266" t="str">
        <f>IF('2 - Rekommendationer'!D21=MAX('2 - Rekommendationer'!D21,'2 - Rekommendationer'!D22,'2 - Rekommendationer'!D23,'2 - Rekommendationer'!H21,'2 - Rekommendationer'!H22,'2 - Rekommendationer'!H23),'Länkar och text - Låst'!U25,IF('2 - Rekommendationer'!D22=MAX('2 - Rekommendationer'!D21,'2 - Rekommendationer'!D22,'2 - Rekommendationer'!D23,'2 - Rekommendationer'!H21,'2 - Rekommendationer'!H22,'2 - Rekommendationer'!H23),'Länkar och text - Låst'!U25,IF('2 - Rekommendationer'!D23=MAX('2 - Rekommendationer'!D21,'2 - Rekommendationer'!D22,'2 - Rekommendationer'!D23,'2 - Rekommendationer'!H21,'2 - Rekommendationer'!H22,'2 - Rekommendationer'!H23),'Länkar och text - Låst'!U25,IF('2 - Rekommendationer'!H21=MAX('2 - Rekommendationer'!D21,'2 - Rekommendationer'!D22,'2 - Rekommendationer'!D23,'2 - Rekommendationer'!H21,'2 - Rekommendationer'!H22,'2 - Rekommendationer'!H23),'Länkar och text - Låst'!U25,IF('2 - Rekommendationer'!H22=MAX('2 - Rekommendationer'!D21,'2 - Rekommendationer'!D22,'2 - Rekommendationer'!D23,'2 - Rekommendationer'!H21,'2 - Rekommendationer'!H22,'2 - Rekommendationer'!H23),'Länkar och text - Låst'!U25,IF('2 - Rekommendationer'!H23=MAX('2 - Rekommendationer'!D21,'2 - Rekommendationer'!D22,'2 - Rekommendationer'!D23,'2 - Rekommendationer'!H21,'2 - Rekommendationer'!H22,'2 - Rekommendationer'!H23),'Länkar och text - Låst'!U25,0))))))</f>
        <v>Här följer några generella rekommendationer</v>
      </c>
      <c r="K6" s="267"/>
      <c r="L6" s="267"/>
      <c r="M6" s="267"/>
      <c r="N6" s="267"/>
      <c r="O6" s="267"/>
      <c r="P6" s="267"/>
      <c r="Q6" s="267"/>
      <c r="R6" s="268"/>
    </row>
    <row r="7" spans="1:18" ht="19.95" customHeight="1" x14ac:dyDescent="0.3">
      <c r="J7" s="257" t="str">
        <f>IF('2 - Rekommendationer'!D21=MAX('2 - Rekommendationer'!D21,'2 - Rekommendationer'!D22,'2 - Rekommendationer'!D23,'2 - Rekommendationer'!H21,'2 - Rekommendationer'!H22,'2 - Rekommendationer'!H23),'Länkar och text - Låst'!AG1,IF('2 - Rekommendationer'!D22=MAX('2 - Rekommendationer'!D21,'2 - Rekommendationer'!D22,'2 - Rekommendationer'!D23,'2 - Rekommendationer'!H21,'2 - Rekommendationer'!H22,'2 - Rekommendationer'!H23),'Länkar och text - Låst'!AO1,IF('2 - Rekommendationer'!D23=MAX('2 - Rekommendationer'!D21,'2 - Rekommendationer'!D22,'2 - Rekommendationer'!D23,'2 - Rekommendationer'!H21,'2 - Rekommendationer'!H22,'2 - Rekommendationer'!H23),'Länkar och text - Låst'!BP1,IF('2 - Rekommendationer'!H21=MAX('2 - Rekommendationer'!D21,'2 - Rekommendationer'!D22,'2 - Rekommendationer'!D23,'2 - Rekommendationer'!H21,'2 - Rekommendationer'!H22,'2 - Rekommendationer'!H23),'Länkar och text - Låst'!AX1,IF('2 - Rekommendationer'!H22=MAX('2 - Rekommendationer'!D21,'2 - Rekommendationer'!D22,'2 - Rekommendationer'!D23,'2 - Rekommendationer'!H21,'2 - Rekommendationer'!H22,'2 - Rekommendationer'!H23),'Länkar och text - Låst'!BG1,IF('2 - Rekommendationer'!H23=MAX('2 - Rekommendationer'!D21,'2 - Rekommendationer'!D22,'2 - Rekommendationer'!D23,'2 - Rekommendationer'!H21,'2 - Rekommendationer'!H22,'2 - Rekommendationer'!H23),'Länkar och text - Låst'!BY1,0))))))</f>
        <v>Våtmarker tenderar att på sikt växa igen vilket har en negativ effekt på den biologiska mångfalden. Det är därför viktigt att planera in skötselåtgärder som röjning och bete för att motverka detta.</v>
      </c>
      <c r="K7" s="258"/>
      <c r="L7" s="258"/>
      <c r="M7" s="258"/>
      <c r="N7" s="258"/>
      <c r="O7" s="258"/>
      <c r="P7" s="258"/>
      <c r="Q7" s="258"/>
      <c r="R7" s="259"/>
    </row>
    <row r="8" spans="1:18" ht="19.95" customHeight="1" x14ac:dyDescent="0.3">
      <c r="J8" s="257"/>
      <c r="K8" s="258"/>
      <c r="L8" s="258"/>
      <c r="M8" s="258"/>
      <c r="N8" s="258"/>
      <c r="O8" s="258"/>
      <c r="P8" s="258"/>
      <c r="Q8" s="258"/>
      <c r="R8" s="259"/>
    </row>
    <row r="9" spans="1:18" ht="19.95" customHeight="1" x14ac:dyDescent="0.3">
      <c r="J9" s="257"/>
      <c r="K9" s="258"/>
      <c r="L9" s="258"/>
      <c r="M9" s="258"/>
      <c r="N9" s="258"/>
      <c r="O9" s="258"/>
      <c r="P9" s="258"/>
      <c r="Q9" s="258"/>
      <c r="R9" s="259"/>
    </row>
    <row r="10" spans="1:18" ht="19.95" customHeight="1" x14ac:dyDescent="0.3">
      <c r="J10" s="247" t="str">
        <f>IF('2 - Rekommendationer'!D21=MAX('2 - Rekommendationer'!D21,'2 - Rekommendationer'!D22,'2 - Rekommendationer'!D23,'2 - Rekommendationer'!H21,'2 - Rekommendationer'!H22,'2 - Rekommendationer'!H23),'Länkar och text - Låst'!AG6,IF('2 - Rekommendationer'!D22=MAX('2 - Rekommendationer'!D21,'2 - Rekommendationer'!D22,'2 - Rekommendationer'!D23,'2 - Rekommendationer'!H21,'2 - Rekommendationer'!H22,'2 - Rekommendationer'!H23),'Länkar och text - Låst'!AO4,IF('2 - Rekommendationer'!D23=MAX('2 - Rekommendationer'!D21,'2 - Rekommendationer'!D22,'2 - Rekommendationer'!D23,'2 - Rekommendationer'!H21,'2 - Rekommendationer'!H22,'2 - Rekommendationer'!H23),'Länkar och text - Låst'!BP4,IF('2 - Rekommendationer'!H21=MAX('2 - Rekommendationer'!D21,'2 - Rekommendationer'!D22,'2 - Rekommendationer'!D23,'2 - Rekommendationer'!H21,'2 - Rekommendationer'!H22,'2 - Rekommendationer'!H23),'Länkar och text - Låst'!AX4,IF('2 - Rekommendationer'!H22=MAX('2 - Rekommendationer'!D21,'2 - Rekommendationer'!D22,'2 - Rekommendationer'!D23,'2 - Rekommendationer'!H21,'2 - Rekommendationer'!H22,'2 - Rekommendationer'!H23),'Länkar och text - Låst'!BG4,IF('2 - Rekommendationer'!H23=MAX('2 - Rekommendationer'!D21,'2 - Rekommendationer'!D22,'2 - Rekommendationer'!D23,'2 - Rekommendationer'!H21,'2 - Rekommendationer'!H22,'2 - Rekommendationer'!H23),'Länkar och text - Låst'!BY4,0))))))</f>
        <v>Groddjur trivs ofta bra i anlagda våtmarker men kan ha svårt att ta sig dit. Genom att anlägga små dammar i nära anslutning till våtmarken får grodor och salamandrar lättare att ta sig till och från våtmarken.</v>
      </c>
      <c r="K10" s="248"/>
      <c r="L10" s="248"/>
      <c r="M10" s="248"/>
      <c r="N10" s="248"/>
      <c r="O10" s="248"/>
      <c r="P10" s="248"/>
      <c r="Q10" s="248"/>
      <c r="R10" s="249"/>
    </row>
    <row r="11" spans="1:18" ht="19.95" customHeight="1" x14ac:dyDescent="0.3">
      <c r="J11" s="247"/>
      <c r="K11" s="248"/>
      <c r="L11" s="248"/>
      <c r="M11" s="248"/>
      <c r="N11" s="248"/>
      <c r="O11" s="248"/>
      <c r="P11" s="248"/>
      <c r="Q11" s="248"/>
      <c r="R11" s="249"/>
    </row>
    <row r="12" spans="1:18" ht="19.95" customHeight="1" x14ac:dyDescent="0.3">
      <c r="J12" s="247"/>
      <c r="K12" s="248"/>
      <c r="L12" s="248"/>
      <c r="M12" s="248"/>
      <c r="N12" s="248"/>
      <c r="O12" s="248"/>
      <c r="P12" s="248"/>
      <c r="Q12" s="248"/>
      <c r="R12" s="249"/>
    </row>
    <row r="13" spans="1:18" ht="19.95" customHeight="1" x14ac:dyDescent="0.3">
      <c r="J13" s="247" t="str">
        <f>IF('2 - Rekommendationer'!D21=MAX('2 - Rekommendationer'!D21,'2 - Rekommendationer'!D22,'2 - Rekommendationer'!D23,'2 - Rekommendationer'!H21,'2 - Rekommendationer'!H22,'2 - Rekommendationer'!H23),'Länkar och text - Låst'!AG6,IF('2 - Rekommendationer'!D22=MAX('2 - Rekommendationer'!D21,'2 - Rekommendationer'!D22,'2 - Rekommendationer'!D23,'2 - Rekommendationer'!H21,'2 - Rekommendationer'!H22,'2 - Rekommendationer'!H23),'Länkar och text - Låst'!AO7,IF('2 - Rekommendationer'!D23=MAX('2 - Rekommendationer'!D21,'2 - Rekommendationer'!D22,'2 - Rekommendationer'!D23,'2 - Rekommendationer'!H21,'2 - Rekommendationer'!H22,'2 - Rekommendationer'!H23),'Länkar och text - Låst'!BP7,IF('2 - Rekommendationer'!H21=MAX('2 - Rekommendationer'!D21,'2 - Rekommendationer'!D22,'2 - Rekommendationer'!D23,'2 - Rekommendationer'!H21,'2 - Rekommendationer'!H22,'2 - Rekommendationer'!H23),'Länkar och text - Låst'!AX7,IF('2 - Rekommendationer'!H22=MAX('2 - Rekommendationer'!D21,'2 - Rekommendationer'!D22,'2 - Rekommendationer'!D23,'2 - Rekommendationer'!H21,'2 - Rekommendationer'!H22,'2 - Rekommendationer'!H23),'Länkar och text - Låst'!BG7,IF('2 - Rekommendationer'!H23=MAX('2 - Rekommendationer'!D21,'2 - Rekommendationer'!D22,'2 - Rekommendationer'!D23,'2 - Rekommendationer'!H21,'2 - Rekommendationer'!H22,'2 - Rekommendationer'!H23),'Länkar och text - Låst'!BY7,0))))))</f>
        <v>Groddjur trivs ofta bra i anlagda våtmarker men kan ha svårt att ta sig dit. Genom att anlägga små dammar i nära anslutning till våtmarken får grodor och salamandrar lättare att ta sig till och från våtmarken.</v>
      </c>
      <c r="K13" s="248"/>
      <c r="L13" s="248"/>
      <c r="M13" s="248"/>
      <c r="N13" s="248"/>
      <c r="O13" s="248"/>
      <c r="P13" s="248"/>
      <c r="Q13" s="248"/>
      <c r="R13" s="249"/>
    </row>
    <row r="14" spans="1:18" ht="19.95" customHeight="1" x14ac:dyDescent="0.3">
      <c r="J14" s="247"/>
      <c r="K14" s="248"/>
      <c r="L14" s="248"/>
      <c r="M14" s="248"/>
      <c r="N14" s="248"/>
      <c r="O14" s="248"/>
      <c r="P14" s="248"/>
      <c r="Q14" s="248"/>
      <c r="R14" s="249"/>
    </row>
    <row r="15" spans="1:18" ht="19.95" customHeight="1" x14ac:dyDescent="0.3">
      <c r="A15" s="287" t="s">
        <v>270</v>
      </c>
      <c r="B15" s="287"/>
      <c r="C15" s="287"/>
      <c r="D15" s="287"/>
      <c r="E15" s="287"/>
      <c r="F15" s="287"/>
      <c r="G15" s="287"/>
      <c r="H15" s="287"/>
      <c r="I15" s="288"/>
      <c r="J15" s="248"/>
      <c r="K15" s="248"/>
      <c r="L15" s="248"/>
      <c r="M15" s="248"/>
      <c r="N15" s="248"/>
      <c r="O15" s="248"/>
      <c r="P15" s="248"/>
      <c r="Q15" s="248"/>
      <c r="R15" s="249"/>
    </row>
    <row r="16" spans="1:18" ht="19.95" customHeight="1" x14ac:dyDescent="0.3">
      <c r="A16" s="287"/>
      <c r="B16" s="287"/>
      <c r="C16" s="287"/>
      <c r="D16" s="287"/>
      <c r="E16" s="287"/>
      <c r="F16" s="287"/>
      <c r="G16" s="287"/>
      <c r="H16" s="287"/>
      <c r="I16" s="288"/>
      <c r="J16" s="248" t="str">
        <f>IF('2 - Rekommendationer'!D21=MAX('2 - Rekommendationer'!D21,'2 - Rekommendationer'!D22,'2 - Rekommendationer'!D23,'2 - Rekommendationer'!H21,'2 - Rekommendationer'!H22,'2 - Rekommendationer'!H23),'Länkar och text - Låst'!AG9,IF('2 - Rekommendationer'!D22=MAX('2 - Rekommendationer'!D21,'2 - Rekommendationer'!D22,'2 - Rekommendationer'!D23,'2 - Rekommendationer'!H21,'2 - Rekommendationer'!H22,'2 - Rekommendationer'!H23),'Länkar och text - Låst'!AO10,IF('2 - Rekommendationer'!D23=MAX('2 - Rekommendationer'!D21,'2 - Rekommendationer'!D22,'2 - Rekommendationer'!D23,'2 - Rekommendationer'!H21,'2 - Rekommendationer'!H22,'2 - Rekommendationer'!H23),'Länkar och text - Låst'!BP10,IF('2 - Rekommendationer'!H21=MAX('2 - Rekommendationer'!D21,'2 - Rekommendationer'!D22,'2 - Rekommendationer'!D23,'2 - Rekommendationer'!H21,'2 - Rekommendationer'!H22,'2 - Rekommendationer'!H23),'Länkar och text - Låst'!AX10,IF('2 - Rekommendationer'!H22=MAX('2 - Rekommendationer'!D21,'2 - Rekommendationer'!D22,'2 - Rekommendationer'!D23,'2 - Rekommendationer'!H21,'2 - Rekommendationer'!H22,'2 - Rekommendationer'!H23),'Länkar och text - Låst'!BG10,IF('2 - Rekommendationer'!H23=MAX('2 - Rekommendationer'!D21,'2 - Rekommendationer'!D22,'2 - Rekommendationer'!D23,'2 - Rekommendationer'!H21,'2 - Rekommendationer'!H22,'2 - Rekommendationer'!H23),'Länkar och text - Låst'!BY10,0))))))</f>
        <v>Fåglar kommer med största sannolikhet att besöka din våtmark men genom att anlägga våtmarken med fåglarnas ekologi i åtanke kan artrikedommen bli större. Exempel på strukturer som gynnar fågellivet är flacka stränder, häckningsöar och en "flikig" och varrierad våtmarksform. Våtmarken ska helst också vara grund.</v>
      </c>
      <c r="K16" s="248"/>
      <c r="L16" s="248"/>
      <c r="M16" s="248"/>
      <c r="N16" s="248"/>
      <c r="O16" s="248"/>
      <c r="P16" s="248"/>
      <c r="Q16" s="248"/>
      <c r="R16" s="249"/>
    </row>
    <row r="17" spans="1:27" ht="19.95" customHeight="1" x14ac:dyDescent="0.3">
      <c r="A17" s="287"/>
      <c r="B17" s="287"/>
      <c r="C17" s="287"/>
      <c r="D17" s="287"/>
      <c r="E17" s="287"/>
      <c r="F17" s="287"/>
      <c r="G17" s="287"/>
      <c r="H17" s="287"/>
      <c r="I17" s="288"/>
      <c r="J17" s="247"/>
      <c r="K17" s="248"/>
      <c r="L17" s="248"/>
      <c r="M17" s="248"/>
      <c r="N17" s="248"/>
      <c r="O17" s="248"/>
      <c r="P17" s="248"/>
      <c r="Q17" s="248"/>
      <c r="R17" s="249"/>
    </row>
    <row r="18" spans="1:27" ht="19.95" customHeight="1" x14ac:dyDescent="0.3">
      <c r="A18" s="289" t="s">
        <v>272</v>
      </c>
      <c r="B18" s="290"/>
      <c r="C18" s="290"/>
      <c r="D18" s="290"/>
      <c r="E18" s="290"/>
      <c r="F18" s="290"/>
      <c r="G18" s="290"/>
      <c r="H18" s="290"/>
      <c r="I18" s="291"/>
      <c r="J18" s="247"/>
      <c r="K18" s="248"/>
      <c r="L18" s="248"/>
      <c r="M18" s="248"/>
      <c r="N18" s="248"/>
      <c r="O18" s="248"/>
      <c r="P18" s="248"/>
      <c r="Q18" s="248"/>
      <c r="R18" s="249"/>
    </row>
    <row r="19" spans="1:27" ht="19.95" customHeight="1" x14ac:dyDescent="0.3">
      <c r="A19" s="289"/>
      <c r="B19" s="290"/>
      <c r="C19" s="290"/>
      <c r="D19" s="290"/>
      <c r="E19" s="290"/>
      <c r="F19" s="290"/>
      <c r="G19" s="290"/>
      <c r="H19" s="290"/>
      <c r="I19" s="291"/>
      <c r="J19" s="273" t="str">
        <f>IF('2 - Rekommendationer'!D21=MAX('2 - Rekommendationer'!D21,'2 - Rekommendationer'!D22,'2 - Rekommendationer'!D23,'2 - Rekommendationer'!H21,'2 - Rekommendationer'!H22,'2 - Rekommendationer'!H23),'Länkar och text - Låst'!U32,IF('2 - Rekommendationer'!D22=MAX('2 - Rekommendationer'!D21,'2 - Rekommendationer'!D22,'2 - Rekommendationer'!D23,'2 - Rekommendationer'!H21,'2 - Rekommendationer'!H22,'2 - Rekommendationer'!H23),'Länkar och text - Låst'!U32,IF('2 - Rekommendationer'!D23=MAX('2 - Rekommendationer'!D21,'2 - Rekommendationer'!D22,'2 - Rekommendationer'!D23,'2 - Rekommendationer'!H21,'2 - Rekommendationer'!H22,'2 - Rekommendationer'!H23),'Länkar och text - Låst'!U32,IF('2 - Rekommendationer'!H21=MAX('2 - Rekommendationer'!D21,'2 - Rekommendationer'!D22,'2 - Rekommendationer'!D23,'2 - Rekommendationer'!H21,'2 - Rekommendationer'!H22,'2 - Rekommendationer'!H23),'Länkar och text - Låst'!U32,IF('2 - Rekommendationer'!H22=MAX('2 - Rekommendationer'!D21,'2 - Rekommendationer'!D22,'2 - Rekommendationer'!D23,'2 - Rekommendationer'!H21,'2 - Rekommendationer'!H22,'2 - Rekommendationer'!H23),'Länkar och text - Låst'!U32,IF('2 - Rekommendationer'!H23=MAX('2 - Rekommendationer'!D21,'2 - Rekommendationer'!D22,'2 - Rekommendationer'!D23,'2 - Rekommendationer'!H21,'2 - Rekommendationer'!H22,'2 - Rekommendationer'!H23),'Länkar och text - Låst'!U32,0))))))</f>
        <v>Följande ekonomiska stöd kan vara aktuella för dig</v>
      </c>
      <c r="K19" s="274"/>
      <c r="L19" s="274"/>
      <c r="M19" s="274"/>
      <c r="N19" s="274"/>
      <c r="O19" s="274"/>
      <c r="P19" s="274"/>
      <c r="Q19" s="274"/>
      <c r="R19" s="275"/>
    </row>
    <row r="20" spans="1:27" ht="19.95" customHeight="1" x14ac:dyDescent="0.3">
      <c r="A20" s="289"/>
      <c r="B20" s="290"/>
      <c r="C20" s="290"/>
      <c r="D20" s="290"/>
      <c r="E20" s="290"/>
      <c r="F20" s="290"/>
      <c r="G20" s="290"/>
      <c r="H20" s="290"/>
      <c r="I20" s="291"/>
      <c r="J20" s="273"/>
      <c r="K20" s="274"/>
      <c r="L20" s="274"/>
      <c r="M20" s="274"/>
      <c r="N20" s="274"/>
      <c r="O20" s="274"/>
      <c r="P20" s="274"/>
      <c r="Q20" s="274"/>
      <c r="R20" s="275"/>
      <c r="T20" s="122"/>
    </row>
    <row r="21" spans="1:27" ht="19.95" customHeight="1" x14ac:dyDescent="0.3">
      <c r="A21" s="46"/>
      <c r="B21" s="269" t="s">
        <v>61</v>
      </c>
      <c r="C21" s="270"/>
      <c r="D21" s="48">
        <f>SUM('4 - Beräkning - Låst'!AQ6)</f>
        <v>1</v>
      </c>
      <c r="E21" s="33"/>
      <c r="F21" s="271" t="s">
        <v>53</v>
      </c>
      <c r="G21" s="272"/>
      <c r="H21" s="51">
        <f>SUM('4 - Beräkning - Låst'!AQ8)</f>
        <v>1</v>
      </c>
      <c r="I21" s="47"/>
      <c r="J21" s="256" t="str">
        <f>IF(D21=MAX(D21,D22,D23,H21,H22,H23),HYPERLINK("http://www.jordbruksverket.se/amnesomraden/stod/stodilandsbygdsprogrammet/miljoinvesteringar/vatmarkerochdammar.4.6ae223614dda2c3dbc473c9.html","• Miljöinvestering för våtmarker och dammar"),IF(D22=MAX(D21,D22,D23,H21,H22,H23),HYPERLINK("http://www.jordbruksverket.se/amnesomraden/stod/stodilandsbygdsprogrammet/miljoinvesteringar/vatmarkerochdammar.4.6ae223614dda2c3dbc473c9.html","• Miljöinvestering för våtmarker och dammar"),IF(D23=MAX(D21,D22,D23,H21,H22,H23),HYPERLINK("http://www.jordbruksverket.se/amnesomraden/stod/stodilandsbygdsprogrammet/miljoinvesteringar/vatmarkerochdammar.4.6ae223614dda2c3dbc473c9.html","• Miljöinvestering för våtmarker och dammar"),IF(H21=MAX(D21,D22,D23,H21,H22,H23),HYPERLINK("http://www.jordbruksverket.se/amnesomraden/stod/stodilandsbygdsprogrammet/miljoinvesteringar/vatmarkerochdammar.4.6ae223614dda2c3dbc473c9.html","• Miljöinvestering för våtmarker och dammar"),IF(H22=MAX(D21,D22,D23,H21,H22,H23),HYPERLINK("http://www.jordbruksverket.se/amnesomraden/stod/stodilandsbygdsprogrammet/miljoinvesteringar/vatmarkerochdammar.4.6ae223614dda2c3dbc473c9.html","• Miljöinvestering för våtmarker och dammar"),IF(H23=MAX(D21,D22,D23,H21,H22,H23),HYPERLINK("https://www.boverket.se/sv/bidrag--garantier/stod-for-gronare-stader/","• Bidrag för grönare städer")))))))</f>
        <v>• Miljöinvestering för våtmarker och dammar</v>
      </c>
      <c r="K21" s="245"/>
      <c r="L21" s="245"/>
      <c r="M21" s="245"/>
      <c r="N21" s="245"/>
      <c r="O21" s="245"/>
      <c r="P21" s="245"/>
      <c r="Q21" s="245"/>
      <c r="R21" s="246"/>
    </row>
    <row r="22" spans="1:27" ht="19.95" customHeight="1" x14ac:dyDescent="0.3">
      <c r="A22" s="46"/>
      <c r="B22" s="281" t="s">
        <v>52</v>
      </c>
      <c r="C22" s="282"/>
      <c r="D22" s="49">
        <f>SUM('4 - Beräkning - Låst'!AQ7)</f>
        <v>1</v>
      </c>
      <c r="E22" s="34"/>
      <c r="F22" s="285" t="s">
        <v>59</v>
      </c>
      <c r="G22" s="286"/>
      <c r="H22" s="52">
        <f>SUM('4 - Beräkning - Låst'!AQ9)</f>
        <v>1</v>
      </c>
      <c r="I22" s="47"/>
      <c r="J22" s="256" t="str">
        <f>IF(D21=MAX(D21,D22,D23,H21,H22,H23),HYPERLINK("https://www.naturvardsverket.se/Stod-i-miljoarbetet/Bidrag/Lokala-naturvardssatsningen/","• Lokala naturvårdsprojekt - LONA"),IF(D22=MAX(D21,D22,D23,H21,H22,H23),HYPERLINK("https://www.havochvatten.se/hav/vagledning--lagar/anslag-och-bidrag/havs--och-vattenmiljoanslaget/lova.html","• Lokala vattenvårdsprojekt - LOVA"),IF(D23=MAX(D21,D22,D23,H21,H22,H23),HYPERLINK("https://www.naturvardsverket.se/Stod-i-miljoarbetet/Bidrag/Lokala-naturvardssatsningen/","• Lokala naturvårdsprojekt - LONA"),IF(H21=MAX(D21,D22,D23,H21,H22,H23),HYPERLINK("https://www.naturvardsverket.se/Stod-i-miljoarbetet/Bidrag/Lokala-naturvardssatsningen/","• Lokala naturvårdsprojekt - LONA"),IF(H22=MAX(D21,D22,D23,H21,H22,H23),HYPERLINK("https://www.naturvardsverket.se/Stod-i-miljoarbetet/Bidrag/Lokala-naturvardssatsningen/","• Lokala naturvårdsprojekt - LONA"),IF(H23=MAX(D21,D22,D23,H21,H22,H23),HYPERLINK("https://www.naturvardsverket.se/Stod-i-miljoarbetet/Bidrag/Lokala-naturvardssatsningen/","• Lokala naturvårdsprojekt - LONA")))))))</f>
        <v>• Lokala naturvårdsprojekt - LONA</v>
      </c>
      <c r="K22" s="245"/>
      <c r="L22" s="245"/>
      <c r="M22" s="245"/>
      <c r="N22" s="245"/>
      <c r="O22" s="245"/>
      <c r="P22" s="245"/>
      <c r="Q22" s="245"/>
      <c r="R22" s="246"/>
    </row>
    <row r="23" spans="1:27" ht="19.95" customHeight="1" x14ac:dyDescent="0.3">
      <c r="A23" s="44"/>
      <c r="B23" s="283" t="s">
        <v>58</v>
      </c>
      <c r="C23" s="284"/>
      <c r="D23" s="50">
        <f>SUM('4 - Beräkning - Låst'!AQ10)</f>
        <v>1</v>
      </c>
      <c r="E23" s="34"/>
      <c r="F23" s="279" t="s">
        <v>60</v>
      </c>
      <c r="G23" s="280"/>
      <c r="H23" s="53">
        <f>SUM('4 - Beräkning - Låst'!AQ11)</f>
        <v>1</v>
      </c>
      <c r="I23" s="45"/>
      <c r="J23" s="276" t="str">
        <f>IF(D21=MAX(D21,D22,D23,H21,H22,H23),HYPERLINK("https://www.skogsstyrelsen.se/aga-skog/stod-och-bidrag/skogens-miljovarden/","• Skogens miljövärden"),IF(D22=MAX(D21,D22,D23,H21,H22,H23),HYPERLINK("https://www.jordbruksverket.se/amnesomraden/stod/stodilandsbygdsprogrammet/miljoinvesteringar/forbattradvattenkvalitet.4.6ae223614dda2c3dbc473d7.html","• Miljöinvestering för förbättrad vattenkvalitet"),IF(D23=MAX(D21,D22,D23,H21,H22,H23),"",IF(H21=MAX(D21,D22,D23,H21,H22,H23),HYPERLINK("https://www.skogsstyrelsen.se/aga-skog/stod-och-bidrag/skogens-miljovarden/","• Skogens miljövärden"),IF(H22=MAX(D21,D22,D23,H21,H22,H23),HYPERLINK("https://www.skogsstyrelsen.se/aga-skog/stod-och-bidrag/skogens-miljovarden/","• Skogens miljövärden"),IF(H23=MAX(D21,D22,D23,H21,H22,H23),HYPERLINK("https://www.skogsstyrelsen.se/aga-skog/stod-och-bidrag/skogens-miljovarden/","• Skogens miljövärden")))))))</f>
        <v>• Skogens miljövärden</v>
      </c>
      <c r="K23" s="277"/>
      <c r="L23" s="277"/>
      <c r="M23" s="277"/>
      <c r="N23" s="277"/>
      <c r="O23" s="277"/>
      <c r="P23" s="277"/>
      <c r="Q23" s="277"/>
      <c r="R23" s="278"/>
    </row>
    <row r="24" spans="1:27" ht="19.95" customHeight="1" x14ac:dyDescent="0.3">
      <c r="A24" s="44"/>
      <c r="B24" s="33"/>
      <c r="C24" s="33"/>
      <c r="D24" s="33"/>
      <c r="E24" s="33"/>
      <c r="F24" s="33"/>
      <c r="G24" s="33"/>
      <c r="H24" s="33"/>
      <c r="I24" s="45"/>
      <c r="J24" s="276" t="str">
        <f>IF(D21=MAX(D21,D22,D23,H21,H22,H23),HYPERLINK("https://www.skogsstyrelsen.se/aga-skog/stod-och-bidrag/nokas/","• Stöd till natur- och kulturmiljövårdsåtgärder i skogen (Nokås)"),IF(D22=MAX(D21,D22,D23,H21,H22,H23),HYPERLINK("https://www.jordbruksverket.se/amnesomraden/stod/stodilandsbygdsprogrammet/miljoinvesteringar/anlaggatvastegsdiken.4.1a3130fb152332440fcf2f86.html","• Miljöinvestering för att anlägga tvåstegsdiken"),IF(D23=MAX(D21,D22,D23,H21,H22,H23),"",IF(H21=MAX(D21,D22,D23,H21,H22,H23),HYPERLINK("https://www.skogsstyrelsen.se/aga-skog/stod-och-bidrag/nokas/","• Stöd till natur- och kulturmiljövårdsåtgärder i skogen (Nokås)"),IF(H22=MAX(D21,D22,D23,H21,H22,H23),HYPERLINK("https://www.skogsstyrelsen.se/aga-skog/stod-och-bidrag/nokas/","• Stöd till natur- och kulturmiljövårdsåtgärder i skogen (Nokås)"),IF(H23=MAX(D21,D22,D23,H21,H22,H23),HYPERLINK("https://www.skogsstyrelsen.se/aga-skog/stod-och-bidrag/nokas/","• Stöd till natur- och kulturmiljövårdsåtgärder i skogen (Nokås)")))))))</f>
        <v>• Stöd till natur- och kulturmiljövårdsåtgärder i skogen (Nokås)</v>
      </c>
      <c r="K24" s="277"/>
      <c r="L24" s="277"/>
      <c r="M24" s="277"/>
      <c r="N24" s="277"/>
      <c r="O24" s="277"/>
      <c r="P24" s="277"/>
      <c r="Q24" s="277"/>
      <c r="R24" s="278"/>
    </row>
    <row r="25" spans="1:27" ht="19.95" customHeight="1" x14ac:dyDescent="0.3">
      <c r="A25" s="44"/>
      <c r="B25" s="33"/>
      <c r="C25" s="33"/>
      <c r="D25" s="33"/>
      <c r="E25" s="33"/>
      <c r="F25" s="33"/>
      <c r="G25" s="33"/>
      <c r="H25" s="33"/>
      <c r="I25" s="45"/>
      <c r="J25" s="256" t="str">
        <f>IF(D21=MAX(D21,D22,D23,H21,H22,H23),HYPERLINK("http://www.vatmarksfonden.com/article.aspx?m=4859851&amp;lang=sv-SE","• Svensk våtmarksfond"),IF(D22=MAX(D21,D22,D23,H21,H22,H23),"",IF(D23=MAX(D21,D22,D23,H21,H22,H23),"",IF(H21=MAX(D21,D22,D23,H21,H22,H23),HYPERLINK("http://www.vatmarksfonden.com/article.aspx?m=4859851&amp;lang=sv-SE","• Svensk våtmarksfond"),IF(H22=MAX(D21,D22,D23,H21,H22,H23),HYPERLINK("https://www.havochvatten.se/hav/vagledning--lagar/anslag-och-bidrag/havs--och-vattenmiljoanslaget/lova.html","• Lokala vattenvårdsprojekt - LOVA"),IF(H23=MAX(D21,D22,D23,H21,H22,H23),""))))))</f>
        <v>• Svensk våtmarksfond</v>
      </c>
      <c r="K25" s="245"/>
      <c r="L25" s="245"/>
      <c r="M25" s="245"/>
      <c r="N25" s="245"/>
      <c r="O25" s="245"/>
      <c r="P25" s="245"/>
      <c r="Q25" s="245"/>
      <c r="R25" s="246"/>
    </row>
    <row r="26" spans="1:27" ht="19.95" customHeight="1" x14ac:dyDescent="0.3">
      <c r="A26" s="44"/>
      <c r="B26" s="33"/>
      <c r="C26" s="33"/>
      <c r="D26" s="33"/>
      <c r="E26" s="33"/>
      <c r="F26" s="33"/>
      <c r="G26" s="33"/>
      <c r="H26" s="33"/>
      <c r="I26" s="45"/>
      <c r="J26" s="273" t="s">
        <v>212</v>
      </c>
      <c r="K26" s="274"/>
      <c r="L26" s="274"/>
      <c r="M26" s="274"/>
      <c r="N26" s="274"/>
      <c r="O26" s="274"/>
      <c r="P26" s="274"/>
      <c r="Q26" s="274"/>
      <c r="R26" s="275"/>
    </row>
    <row r="27" spans="1:27" ht="19.95" customHeight="1" x14ac:dyDescent="0.3">
      <c r="A27" s="44"/>
      <c r="B27" s="33"/>
      <c r="C27" s="33"/>
      <c r="D27" s="33"/>
      <c r="E27" s="33"/>
      <c r="F27" s="33"/>
      <c r="G27" s="33"/>
      <c r="H27" s="33"/>
      <c r="I27" s="45"/>
      <c r="J27" s="273"/>
      <c r="K27" s="274"/>
      <c r="L27" s="274"/>
      <c r="M27" s="274"/>
      <c r="N27" s="274"/>
      <c r="O27" s="274"/>
      <c r="P27" s="274"/>
      <c r="Q27" s="274"/>
      <c r="R27" s="275"/>
    </row>
    <row r="28" spans="1:27" ht="19.95" customHeight="1" x14ac:dyDescent="0.3">
      <c r="A28" s="44"/>
      <c r="B28" s="33"/>
      <c r="C28" s="33"/>
      <c r="D28" s="33"/>
      <c r="E28" s="33"/>
      <c r="F28" s="33"/>
      <c r="G28" s="33"/>
      <c r="H28" s="33"/>
      <c r="I28" s="45"/>
      <c r="J28" s="244" t="str">
        <f>HYPERLINK("https://www.naturvardsverket.se/upload/sa-mar-miljon/vatten/vatmark/0-vatmarker-bidrar-till-ett-hallbart-samhalle.pdf","• Våtmarker bidrar till ett hållbart samhälle - Naturvårdsverket")</f>
        <v>• Våtmarker bidrar till ett hållbart samhälle - Naturvårdsverket</v>
      </c>
      <c r="K28" s="245"/>
      <c r="L28" s="245"/>
      <c r="M28" s="245"/>
      <c r="N28" s="245"/>
      <c r="O28" s="245"/>
      <c r="P28" s="245"/>
      <c r="Q28" s="245"/>
      <c r="R28" s="246"/>
      <c r="T28" s="123"/>
    </row>
    <row r="29" spans="1:27" ht="19.95" customHeight="1" x14ac:dyDescent="0.3">
      <c r="A29" s="44"/>
      <c r="B29" s="33"/>
      <c r="C29" s="33"/>
      <c r="D29" s="33"/>
      <c r="E29" s="33"/>
      <c r="F29" s="33"/>
      <c r="G29" s="33"/>
      <c r="H29" s="33"/>
      <c r="I29" s="45"/>
      <c r="J29" s="244" t="str">
        <f>HYPERLINK("http://www.greppa.nu/download/18.3b7625a149cb20a449580b6/1416489057611/praktiskhandbok_3_upplaga.pdf","• Praktiskt handbok för våtmarksbyggare - Hushållningssällskapet Halland")</f>
        <v>• Praktiskt handbok för våtmarksbyggare - Hushållningssällskapet Halland</v>
      </c>
      <c r="K29" s="245"/>
      <c r="L29" s="245"/>
      <c r="M29" s="245"/>
      <c r="N29" s="245"/>
      <c r="O29" s="245"/>
      <c r="P29" s="245"/>
      <c r="Q29" s="245"/>
      <c r="R29" s="246"/>
      <c r="AA29" s="103"/>
    </row>
    <row r="30" spans="1:27" ht="19.95" customHeight="1" x14ac:dyDescent="0.3">
      <c r="A30" s="44"/>
      <c r="B30" s="33"/>
      <c r="C30" s="33"/>
      <c r="D30" s="33"/>
      <c r="E30" s="33"/>
      <c r="F30" s="33"/>
      <c r="G30" s="33"/>
      <c r="H30" s="33"/>
      <c r="I30" s="45"/>
      <c r="J30" s="244" t="str">
        <f>IF(D23=MAX(D21,D22,D23,H21,H23,H22),HYPERLINK("https://www.naturvardsverket.se/upload/sa-mar-miljon/vatten/vatmark/1-grundvattenbildning.pdf","• Ökad grundvattenbildning"),HYPERLINK("https://www.naturvardsverket.se/Documents/publikationer/978-91-620-5926-2.pdf?pid=3526","• Rätt våtmark på rätt plats - Naturvårdsverket"))</f>
        <v>• Ökad grundvattenbildning</v>
      </c>
      <c r="K30" s="245"/>
      <c r="L30" s="245"/>
      <c r="M30" s="245"/>
      <c r="N30" s="245"/>
      <c r="O30" s="245"/>
      <c r="P30" s="245"/>
      <c r="Q30" s="245"/>
      <c r="R30" s="246"/>
    </row>
    <row r="31" spans="1:27" ht="19.95" customHeight="1" x14ac:dyDescent="0.3">
      <c r="A31" s="44"/>
      <c r="B31" s="33"/>
      <c r="C31" s="33"/>
      <c r="D31" s="33"/>
      <c r="E31" s="33"/>
      <c r="F31" s="33"/>
      <c r="G31" s="33"/>
      <c r="H31" s="33"/>
      <c r="I31" s="45"/>
      <c r="J31" s="244" t="str">
        <f>IF(D21=MAX(D21,D22,D23,H21,H22,H23),HYPERLINK("https://www.naturvardsverket.se/upload/sa-mar-miljon/vatten/vatmark/4-uppratthalla-biologisk-mangfald.pdf","• Upprätthålla biologisk mångfald - Naturvårdsverket"),IF(D22=MAX(D21,D22,D23,H21,H22,H23),HYPERLINK("http://www.naturvardsverket.se/upload/sa-mar-miljon/vatten/vatmark/5-minskad-overgodning.pdf","• Minskad övergödning - Naturvårdsverket"),IF(D23=MAX(D21,D22,D23,H21,H22,H23),HYPERLINK("https://www.naturvardsverket.se/upload/sa-mar-miljon/vatten/vatmark/2-skydd-vid-torka.pdf","• Skydd vid torka"),IF(H21=MAX(D21,D22,D23,H21,H22,H23),HYPERLINK("https://www.naturvardsverket.se/upload/sa-mar-miljon/vatten/vatmark/6-minskad-klimatpaverkan.pdf","• Minskad klimatpåverkan"),IF(H22=MAX(D21,D22,D23,H21,H22,H23),HYPERLINK("https://www.naturvardsverket.se/upload/sa-mar-miljon/vatten/vatmark/3-minskad-oversvamningsrisk.pdf","• Minskad översvämningsrisk"),IF(H23=MAX(D21,D22,D23,H21,H22,H23),HYPERLINK("https://www.diva-portal.org/smash/get/diva2:879845/FULLTEXT01.pdf","• Den kulturella våtmarken"),"Den kulturella våtmarken - Länsstyrelsen"))))))</f>
        <v>• Upprätthålla biologisk mångfald - Naturvårdsverket</v>
      </c>
      <c r="K31" s="294"/>
      <c r="L31" s="294"/>
      <c r="M31" s="294"/>
      <c r="N31" s="294"/>
      <c r="O31" s="294"/>
      <c r="P31" s="294"/>
      <c r="Q31" s="294"/>
      <c r="R31" s="295"/>
    </row>
    <row r="32" spans="1:27" ht="19.95" customHeight="1" x14ac:dyDescent="0.3">
      <c r="A32" s="44"/>
      <c r="B32" s="33"/>
      <c r="C32" s="33"/>
      <c r="D32" s="33"/>
      <c r="E32" s="33"/>
      <c r="F32" s="33"/>
      <c r="G32" s="33"/>
      <c r="H32" s="33"/>
      <c r="I32" s="45"/>
      <c r="J32" s="273" t="s">
        <v>244</v>
      </c>
      <c r="K32" s="274"/>
      <c r="L32" s="274"/>
      <c r="M32" s="274"/>
      <c r="N32" s="274"/>
      <c r="O32" s="274"/>
      <c r="P32" s="274"/>
      <c r="Q32" s="274"/>
      <c r="R32" s="275"/>
      <c r="T32" s="123"/>
    </row>
    <row r="33" spans="1:20" ht="19.95" customHeight="1" x14ac:dyDescent="0.3">
      <c r="A33" s="44"/>
      <c r="B33" s="33"/>
      <c r="C33" s="33"/>
      <c r="D33" s="33"/>
      <c r="E33" s="33"/>
      <c r="F33" s="33"/>
      <c r="G33" s="33"/>
      <c r="H33" s="33"/>
      <c r="I33" s="45"/>
      <c r="J33" s="273"/>
      <c r="K33" s="274"/>
      <c r="L33" s="274"/>
      <c r="M33" s="274"/>
      <c r="N33" s="274"/>
      <c r="O33" s="274"/>
      <c r="P33" s="274"/>
      <c r="Q33" s="274"/>
      <c r="R33" s="275"/>
    </row>
    <row r="34" spans="1:20" ht="19.95" customHeight="1" x14ac:dyDescent="0.3">
      <c r="A34" s="44"/>
      <c r="B34" s="33"/>
      <c r="C34" s="33"/>
      <c r="D34" s="33"/>
      <c r="E34" s="33"/>
      <c r="F34" s="33"/>
      <c r="G34" s="33"/>
      <c r="H34" s="33"/>
      <c r="I34" s="45"/>
      <c r="J34" s="256" t="str">
        <f>IF(D21=MAX(D21,D22,D23,H21,H22,H23),HYPERLINK("http://www.varmdo.se/download/18.6cef339c14c6e956d38293d0/1428473281553/Rapport_Hemmesta%20sj%C3%B6%C3%A4ng_godk%C3%A4nd%20av%20SPN%202014-11-11.pdf","• Hemmesta sjöäng - Rekreation för fågel, fisk och människa"),IF(D22=MAX(D21,D22,D23,H21,H22,H23),HYPERLINK("https://www.wwf.se/wwfs-arbete/mat-och-jordbruk/hallbart-jordbruk/arets-ostersjobonde/1730750-arets-ostersjobonde","• Världsnaturfonden - Årets östersjöbonde"),IF(D23=MAX(D21,D22,D23,H21,H22,H23),HYPERLINK("https://www.smhi.se/klimat/klimatanpassa-samhallet/exempel-pa-klimatanpassning/grannsamverkan-kring-grundvatten-pa-gotland-1.118541","• Grannsamverkan kring grundvatten på Gotland"),IF(H21=MAX(D21,D22,D23,H21,H22,H23),HYPERLINK("https://www.youtube.com/watch?v=B2Suzqh06QE&amp;feature=youtu.be&amp;noredirect=1","Myrar - Klimatreglering och biodiversitet - Videoklipp"),IF(H22=MAX(D21,D22,D23,H21,H22,H23),HYPERLINK("https://www.smhi.se/klimat/klimatanpassa-samhallet/exempel-pa-klimatanpassning/minskad-oversvamningsrisk-med-vatmarker-hackenstad-gard-fordjupning-1.116013","• Minskad översvämningsrisk med våtmarker på Häckenstad gård"),IF(H23=MAX(D21,D22,D23,H21,H22,H23),HYPERLINK("http://www.varmdo.se/download/18.6cef339c14c6e956d38293d0/1428473281553/Rapport_Hemmesta%20sj%C3%B6%C3%A4ng_godk%C3%A4nd%20av%20SPN%202014-11-11.pdf","• Hemmesta sjöäng - Rekreation för fågel, fisk och människa"),))))))</f>
        <v>• Hemmesta sjöäng - Rekreation för fågel, fisk och människa</v>
      </c>
      <c r="K34" s="245"/>
      <c r="L34" s="245"/>
      <c r="M34" s="245"/>
      <c r="N34" s="245"/>
      <c r="O34" s="245"/>
      <c r="P34" s="245"/>
      <c r="Q34" s="245"/>
      <c r="R34" s="246"/>
      <c r="T34" s="124"/>
    </row>
    <row r="35" spans="1:20" ht="19.95" customHeight="1" x14ac:dyDescent="0.3">
      <c r="A35" s="44"/>
      <c r="B35" s="33"/>
      <c r="C35" s="33"/>
      <c r="D35" s="33"/>
      <c r="E35" s="33"/>
      <c r="F35" s="33"/>
      <c r="G35" s="33"/>
      <c r="H35" s="33"/>
      <c r="I35" s="45"/>
      <c r="J35" s="256" t="str">
        <f>IF(D21=MAX(D21,D22,D23,H21,H22,H23),HYPERLINK("https://www.lansstyrelsen.se/download/18.4e0415ee166afb59324102de/1541684410926/LifeToAddmire-sv.pdf","• Life to ad(d)mire - Restaurering av våtmarker och myrar i sju län"),IF(D22=MAX(D21,D22,D23,H21,H22,H23),HYPERLINK("http://www.kavlingeaprojektet.se/index.htm","• Kävlingeåprojektet - Mer natur - Renare vatten"),IF(D23=MAX(D21,D22,D23,H21,H22,H23),HYPERLINK("https://www.svt.se/nyheter/lokalt/skane/storsatsning-pa-vatmarker-i-skane","• Efter sommartorkan – storsatsning på nya våtmarker"),IF(H21=MAX(D21,D22,D23,H21,H22,H23),HYPERLINK("http://birdlife.se/aterskapad-sjo-vinner-landskapsvardspris/","Lilla Attsjön - Återskapad sjö och våtmark"),IF(H22=MAX(D21,D22,D23,H21,H22,H23),HYPERLINK("https://www.youtube.com/watch?v=nlSOUVsE-Vo","• Återställande av Klingavälsån och Fyledalen - Videoklipp"),IF(H23=MAX(D21,D22,D23,H21,H22,H23),HYPERLINK("http://vastkuststiftelsen.se/wp-content/uploads/2018/10/Komosse_2018.pdf","• Komosse - Natur, kulturhistoria och friluftsliv"),))))))</f>
        <v>• Life to ad(d)mire - Restaurering av våtmarker och myrar i sju län</v>
      </c>
      <c r="K35" s="245"/>
      <c r="L35" s="245"/>
      <c r="M35" s="245"/>
      <c r="N35" s="245"/>
      <c r="O35" s="245"/>
      <c r="P35" s="245"/>
      <c r="Q35" s="245"/>
      <c r="R35" s="246"/>
      <c r="T35" s="124"/>
    </row>
    <row r="36" spans="1:20" ht="19.95" customHeight="1" x14ac:dyDescent="0.3">
      <c r="A36" s="44"/>
      <c r="B36" s="33"/>
      <c r="C36" s="33"/>
      <c r="D36" s="33"/>
      <c r="E36" s="33"/>
      <c r="F36" s="33"/>
      <c r="G36" s="33"/>
      <c r="H36" s="33"/>
      <c r="I36" s="45"/>
      <c r="J36" s="256" t="str">
        <f>IF(D21=MAX(D21,D22,D23,H21,H22,H23),HYPERLINK("http://www.skara.se/download/18.fb17d54164abeff6e22a791/1533123587892/22%20Sp%C3%A5nnsj%C3%B6n.pdf","• Spånnsjön - Från slyträsk till glittrande fågelsjö"),IF(D22=MAX(D21,D22,D23,H21,H22,H23),HYPERLINK("http://www.hojea.se/rapporter/Hojeaprojektet_broschyr-slutversion_2016-04-28_skarm.pdf","• Höjeåprojektet - 25 år av vattenvård i jordbrukslandskapet"),IF(D23=MAX(D21,D22,D23,H21,H22,H23),HYPERLINK("https://vattenriket.kristianstad.se/vatmark-for-bevattning-ger-en-renare-vinne-a/","• Våtmark för bevattning ger en renare Vinne å"),IF(H21=MAX(D21,D22,D23,H21,H22,H23),HYPERLINK("https://www.lansstyrelsen.se/download/18.4e0415ee166afb59324102de/1541684410926/LifeToAddmire-sv.pdf","Life to ad(d)mire - Restaurering av våtmarker och myrar i sju län"),IF(H22=MAX(D21,D22,D23,H21,H22,H23),HYPERLINK("https://www.smhi.se/klimat/klimatanpassa-samhallet/exempel-pa-klimatanpassning/vatmark-oversvamningsskydd-och-rekreation-kombineras-i-getinge-fordjupning-1.127692","• Våtmark, översvämningskydd och rekreation kombineras i Getinge"),IF(H23=MAX(D21,D22,D23,H21,H22,H23),HYPERLINK("https://www.smhi.se/klimat/klimatanpassa-samhallet/exempel-pa-klimatanpassning/vatmark-oversvamningsskydd-och-rekreation-kombineras-i-getinge-fordjupning-1.127692","• Våtmark, översvämningskydd och rekreation kombineras i Getinge"),))))))</f>
        <v>• Spånnsjön - Från slyträsk till glittrande fågelsjö</v>
      </c>
      <c r="K36" s="245"/>
      <c r="L36" s="245"/>
      <c r="M36" s="245"/>
      <c r="N36" s="245"/>
      <c r="O36" s="245"/>
      <c r="P36" s="245"/>
      <c r="Q36" s="245"/>
      <c r="R36" s="246"/>
    </row>
    <row r="37" spans="1:20" ht="19.95" customHeight="1" x14ac:dyDescent="0.3">
      <c r="A37" s="101"/>
      <c r="B37" s="101"/>
      <c r="C37" s="101"/>
      <c r="D37" s="101"/>
      <c r="E37" s="101"/>
      <c r="F37" s="101"/>
      <c r="G37" s="101"/>
      <c r="H37" s="101"/>
      <c r="I37" s="102"/>
      <c r="J37" s="292"/>
      <c r="K37" s="292"/>
      <c r="L37" s="292"/>
      <c r="M37" s="292"/>
      <c r="N37" s="292"/>
      <c r="O37" s="292"/>
      <c r="P37" s="292"/>
      <c r="Q37" s="292"/>
      <c r="R37" s="293"/>
    </row>
    <row r="38" spans="1:20" ht="19.95" customHeight="1" x14ac:dyDescent="0.3">
      <c r="A38" s="125"/>
      <c r="B38" s="125"/>
      <c r="C38" s="125"/>
      <c r="D38" s="125"/>
      <c r="E38" s="125"/>
      <c r="F38" s="125"/>
      <c r="G38" s="125"/>
      <c r="H38" s="125"/>
      <c r="I38" s="125"/>
      <c r="J38" s="125"/>
      <c r="K38" s="125"/>
      <c r="L38" s="125"/>
      <c r="M38" s="125"/>
      <c r="N38" s="125"/>
      <c r="O38" s="125"/>
      <c r="P38" s="125"/>
      <c r="Q38" s="125"/>
      <c r="R38" s="125"/>
    </row>
    <row r="39" spans="1:20" ht="19.95" customHeight="1" x14ac:dyDescent="0.3">
      <c r="A39" s="125"/>
      <c r="B39" s="125"/>
      <c r="C39" s="125"/>
      <c r="D39" s="125"/>
      <c r="E39" s="125"/>
      <c r="F39" s="125"/>
      <c r="G39" s="125"/>
      <c r="H39" s="125"/>
      <c r="I39" s="125"/>
      <c r="J39" s="125"/>
      <c r="K39" s="125"/>
      <c r="L39" s="125"/>
      <c r="M39" s="125"/>
      <c r="N39" s="125"/>
      <c r="O39" s="125"/>
      <c r="P39" s="125"/>
      <c r="Q39" s="125"/>
      <c r="R39" s="125"/>
    </row>
    <row r="40" spans="1:20" ht="19.95" customHeight="1" x14ac:dyDescent="0.3">
      <c r="A40" s="125"/>
      <c r="B40" s="125"/>
      <c r="C40" s="125"/>
      <c r="D40" s="125"/>
      <c r="E40" s="125"/>
      <c r="F40" s="125"/>
      <c r="G40" s="125"/>
      <c r="H40" s="125"/>
      <c r="I40" s="125"/>
      <c r="J40" s="125"/>
      <c r="K40" s="125"/>
      <c r="L40" s="125"/>
      <c r="M40" s="125"/>
      <c r="N40" s="125"/>
      <c r="O40" s="125"/>
      <c r="P40" s="125"/>
      <c r="Q40" s="125"/>
      <c r="R40" s="125"/>
    </row>
    <row r="41" spans="1:20" ht="19.95" customHeight="1" x14ac:dyDescent="0.3">
      <c r="A41" s="125"/>
      <c r="B41" s="125"/>
      <c r="C41" s="125"/>
      <c r="D41" s="125"/>
      <c r="E41" s="125"/>
      <c r="F41" s="125"/>
      <c r="G41" s="125"/>
      <c r="H41" s="125"/>
      <c r="I41" s="125"/>
      <c r="J41" s="125"/>
      <c r="K41" s="125"/>
      <c r="L41" s="125"/>
      <c r="M41" s="125"/>
      <c r="N41" s="125"/>
      <c r="O41" s="125"/>
      <c r="P41" s="125"/>
      <c r="Q41" s="125"/>
      <c r="R41" s="125"/>
    </row>
    <row r="42" spans="1:20" ht="19.95" customHeight="1" x14ac:dyDescent="0.3">
      <c r="A42" s="125"/>
      <c r="B42" s="125"/>
      <c r="C42" s="125"/>
      <c r="D42" s="125"/>
      <c r="E42" s="125"/>
      <c r="F42" s="125"/>
      <c r="G42" s="125"/>
      <c r="H42" s="125"/>
      <c r="I42" s="125"/>
      <c r="J42" s="125"/>
      <c r="K42" s="125"/>
      <c r="L42" s="125"/>
      <c r="M42" s="125"/>
      <c r="N42" s="125"/>
      <c r="O42" s="125"/>
      <c r="P42" s="125"/>
      <c r="Q42" s="125"/>
      <c r="R42" s="125"/>
    </row>
    <row r="43" spans="1:20" ht="19.95" customHeight="1" x14ac:dyDescent="0.3">
      <c r="A43" s="125"/>
      <c r="B43" s="125"/>
      <c r="C43" s="125"/>
      <c r="D43" s="125"/>
      <c r="E43" s="125"/>
      <c r="F43" s="125"/>
      <c r="G43" s="125"/>
      <c r="H43" s="125"/>
      <c r="I43" s="125"/>
      <c r="J43" s="125"/>
      <c r="K43" s="125"/>
      <c r="L43" s="125"/>
      <c r="M43" s="125"/>
      <c r="N43" s="125"/>
      <c r="O43" s="125"/>
      <c r="P43" s="125"/>
      <c r="Q43" s="125"/>
      <c r="R43" s="125"/>
    </row>
    <row r="44" spans="1:20" x14ac:dyDescent="0.3">
      <c r="A44" s="125"/>
      <c r="B44" s="125"/>
      <c r="C44" s="125"/>
      <c r="D44" s="125"/>
      <c r="E44" s="125"/>
      <c r="F44" s="125"/>
      <c r="G44" s="125"/>
      <c r="H44" s="125"/>
      <c r="I44" s="125"/>
      <c r="J44" s="125"/>
      <c r="K44" s="125"/>
      <c r="L44" s="125"/>
      <c r="M44" s="125"/>
      <c r="N44" s="125"/>
      <c r="O44" s="125"/>
      <c r="P44" s="125"/>
      <c r="Q44" s="125"/>
      <c r="R44" s="125"/>
    </row>
    <row r="45" spans="1:20" x14ac:dyDescent="0.3">
      <c r="A45" s="125"/>
      <c r="B45" s="125"/>
      <c r="C45" s="125"/>
      <c r="D45" s="125"/>
      <c r="E45" s="125"/>
      <c r="F45" s="125"/>
      <c r="G45" s="125"/>
      <c r="H45" s="125"/>
      <c r="I45" s="125"/>
      <c r="J45" s="125"/>
      <c r="K45" s="125"/>
      <c r="L45" s="125"/>
      <c r="M45" s="125"/>
      <c r="N45" s="125"/>
      <c r="O45" s="125"/>
      <c r="P45" s="125"/>
      <c r="Q45" s="125"/>
      <c r="R45" s="125"/>
    </row>
    <row r="46" spans="1:20" x14ac:dyDescent="0.3">
      <c r="A46" s="125"/>
      <c r="B46" s="125"/>
      <c r="C46" s="125"/>
      <c r="D46" s="125"/>
      <c r="E46" s="125"/>
      <c r="F46" s="125"/>
      <c r="G46" s="125"/>
      <c r="H46" s="125"/>
      <c r="I46" s="125"/>
      <c r="J46" s="125"/>
      <c r="K46" s="125"/>
      <c r="L46" s="125"/>
      <c r="M46" s="125"/>
      <c r="N46" s="125"/>
      <c r="O46" s="125"/>
      <c r="P46" s="125"/>
      <c r="Q46" s="125"/>
      <c r="R46" s="125"/>
    </row>
    <row r="47" spans="1:20" x14ac:dyDescent="0.3">
      <c r="A47" s="125"/>
      <c r="B47" s="125"/>
      <c r="C47" s="125"/>
      <c r="D47" s="125"/>
      <c r="E47" s="125"/>
      <c r="F47" s="125"/>
      <c r="G47" s="125"/>
      <c r="H47" s="125"/>
      <c r="I47" s="125"/>
      <c r="J47" s="125"/>
      <c r="K47" s="125"/>
      <c r="L47" s="125"/>
      <c r="M47" s="125"/>
      <c r="N47" s="125"/>
      <c r="O47" s="125"/>
      <c r="P47" s="125"/>
      <c r="Q47" s="125"/>
      <c r="R47" s="125"/>
    </row>
    <row r="48" spans="1:20" x14ac:dyDescent="0.3">
      <c r="A48" s="125"/>
      <c r="B48" s="125"/>
      <c r="C48" s="125"/>
      <c r="D48" s="125"/>
      <c r="E48" s="125"/>
      <c r="F48" s="125"/>
      <c r="G48" s="125"/>
      <c r="H48" s="125"/>
      <c r="I48" s="125"/>
      <c r="J48" s="125"/>
      <c r="K48" s="125"/>
      <c r="L48" s="125"/>
      <c r="M48" s="125"/>
      <c r="N48" s="125"/>
      <c r="O48" s="125"/>
      <c r="P48" s="125"/>
      <c r="Q48" s="125"/>
      <c r="R48" s="125"/>
    </row>
    <row r="49" spans="1:18" x14ac:dyDescent="0.3">
      <c r="A49" s="125"/>
      <c r="B49" s="125"/>
      <c r="C49" s="125"/>
      <c r="D49" s="125"/>
      <c r="E49" s="125"/>
      <c r="F49" s="125"/>
      <c r="G49" s="125"/>
      <c r="H49" s="125"/>
      <c r="I49" s="125"/>
      <c r="J49" s="125"/>
      <c r="K49" s="125"/>
      <c r="L49" s="125"/>
      <c r="M49" s="125"/>
      <c r="N49" s="125"/>
      <c r="O49" s="125"/>
      <c r="P49" s="125"/>
      <c r="Q49" s="125"/>
      <c r="R49" s="125"/>
    </row>
  </sheetData>
  <mergeCells count="32">
    <mergeCell ref="A15:I17"/>
    <mergeCell ref="A18:I20"/>
    <mergeCell ref="J37:R37"/>
    <mergeCell ref="J31:R31"/>
    <mergeCell ref="J32:R33"/>
    <mergeCell ref="J34:R34"/>
    <mergeCell ref="J36:R36"/>
    <mergeCell ref="J35:R35"/>
    <mergeCell ref="B21:C21"/>
    <mergeCell ref="F21:G21"/>
    <mergeCell ref="J19:R20"/>
    <mergeCell ref="J26:R27"/>
    <mergeCell ref="J23:R23"/>
    <mergeCell ref="F23:G23"/>
    <mergeCell ref="B22:C22"/>
    <mergeCell ref="B23:C23"/>
    <mergeCell ref="F22:G22"/>
    <mergeCell ref="J25:R25"/>
    <mergeCell ref="J24:R24"/>
    <mergeCell ref="J28:R28"/>
    <mergeCell ref="J29:R29"/>
    <mergeCell ref="J30:R30"/>
    <mergeCell ref="J10:R12"/>
    <mergeCell ref="J1:R2"/>
    <mergeCell ref="J22:R22"/>
    <mergeCell ref="J21:R21"/>
    <mergeCell ref="J7:R9"/>
    <mergeCell ref="J3:R3"/>
    <mergeCell ref="J4:R5"/>
    <mergeCell ref="J6:R6"/>
    <mergeCell ref="J16:R18"/>
    <mergeCell ref="J13:R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327660</xdr:colOff>
                    <xdr:row>20</xdr:row>
                    <xdr:rowOff>22860</xdr:rowOff>
                  </from>
                  <to>
                    <xdr:col>0</xdr:col>
                    <xdr:colOff>518160</xdr:colOff>
                    <xdr:row>20</xdr:row>
                    <xdr:rowOff>236220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327660</xdr:colOff>
                    <xdr:row>21</xdr:row>
                    <xdr:rowOff>22860</xdr:rowOff>
                  </from>
                  <to>
                    <xdr:col>0</xdr:col>
                    <xdr:colOff>518160</xdr:colOff>
                    <xdr:row>21</xdr:row>
                    <xdr:rowOff>236220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4</xdr:col>
                    <xdr:colOff>327660</xdr:colOff>
                    <xdr:row>22</xdr:row>
                    <xdr:rowOff>22860</xdr:rowOff>
                  </from>
                  <to>
                    <xdr:col>4</xdr:col>
                    <xdr:colOff>518160</xdr:colOff>
                    <xdr:row>22</xdr:row>
                    <xdr:rowOff>236220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327660</xdr:colOff>
                    <xdr:row>22</xdr:row>
                    <xdr:rowOff>22860</xdr:rowOff>
                  </from>
                  <to>
                    <xdr:col>0</xdr:col>
                    <xdr:colOff>518160</xdr:colOff>
                    <xdr:row>22</xdr:row>
                    <xdr:rowOff>236220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327660</xdr:colOff>
                    <xdr:row>21</xdr:row>
                    <xdr:rowOff>22860</xdr:rowOff>
                  </from>
                  <to>
                    <xdr:col>4</xdr:col>
                    <xdr:colOff>518160</xdr:colOff>
                    <xdr:row>21</xdr:row>
                    <xdr:rowOff>236220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4</xdr:col>
                    <xdr:colOff>327660</xdr:colOff>
                    <xdr:row>20</xdr:row>
                    <xdr:rowOff>22860</xdr:rowOff>
                  </from>
                  <to>
                    <xdr:col>4</xdr:col>
                    <xdr:colOff>518160</xdr:colOff>
                    <xdr:row>20</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8252-3F2A-40A1-9F4F-F7515650F9BC}">
  <sheetPr codeName="Blad3"/>
  <dimension ref="A1:AE77"/>
  <sheetViews>
    <sheetView zoomScale="80" zoomScaleNormal="80" workbookViewId="0">
      <selection activeCell="R3" sqref="R3:Y5"/>
    </sheetView>
  </sheetViews>
  <sheetFormatPr defaultRowHeight="14.4" x14ac:dyDescent="0.3"/>
  <cols>
    <col min="26" max="31" width="8.88671875" style="125"/>
  </cols>
  <sheetData>
    <row r="1" spans="1:25" ht="31.2" x14ac:dyDescent="0.3">
      <c r="A1" s="326"/>
      <c r="B1" s="308" t="s">
        <v>29</v>
      </c>
      <c r="C1" s="309"/>
      <c r="D1" s="309"/>
      <c r="E1" s="309"/>
      <c r="F1" s="309"/>
      <c r="G1" s="309"/>
      <c r="H1" s="309"/>
      <c r="I1" s="310"/>
      <c r="J1" s="320" t="s">
        <v>118</v>
      </c>
      <c r="K1" s="321"/>
      <c r="L1" s="321"/>
      <c r="M1" s="321"/>
      <c r="N1" s="321"/>
      <c r="O1" s="321"/>
      <c r="P1" s="321"/>
      <c r="Q1" s="322"/>
      <c r="R1" s="314" t="s">
        <v>30</v>
      </c>
      <c r="S1" s="315"/>
      <c r="T1" s="315"/>
      <c r="U1" s="315"/>
      <c r="V1" s="315"/>
      <c r="W1" s="315"/>
      <c r="X1" s="315"/>
      <c r="Y1" s="316"/>
    </row>
    <row r="2" spans="1:25" ht="15.6" customHeight="1" x14ac:dyDescent="0.3">
      <c r="A2" s="327"/>
      <c r="B2" s="311" t="s">
        <v>119</v>
      </c>
      <c r="C2" s="312"/>
      <c r="D2" s="312"/>
      <c r="E2" s="312"/>
      <c r="F2" s="312"/>
      <c r="G2" s="312"/>
      <c r="H2" s="312"/>
      <c r="I2" s="313"/>
      <c r="J2" s="323" t="s">
        <v>120</v>
      </c>
      <c r="K2" s="324"/>
      <c r="L2" s="324"/>
      <c r="M2" s="324"/>
      <c r="N2" s="324"/>
      <c r="O2" s="324"/>
      <c r="P2" s="324"/>
      <c r="Q2" s="325"/>
      <c r="R2" s="317" t="s">
        <v>44</v>
      </c>
      <c r="S2" s="318"/>
      <c r="T2" s="318"/>
      <c r="U2" s="318"/>
      <c r="V2" s="318"/>
      <c r="W2" s="318"/>
      <c r="X2" s="318"/>
      <c r="Y2" s="319"/>
    </row>
    <row r="3" spans="1:25" ht="14.4" customHeight="1" x14ac:dyDescent="0.3">
      <c r="A3" s="328" t="s">
        <v>122</v>
      </c>
      <c r="B3" s="305"/>
      <c r="C3" s="305"/>
      <c r="D3" s="305"/>
      <c r="E3" s="305"/>
      <c r="F3" s="305"/>
      <c r="G3" s="305"/>
      <c r="H3" s="305"/>
      <c r="I3" s="305"/>
      <c r="J3" s="305"/>
      <c r="K3" s="305"/>
      <c r="L3" s="305"/>
      <c r="M3" s="305"/>
      <c r="N3" s="305"/>
      <c r="O3" s="305"/>
      <c r="P3" s="305"/>
      <c r="Q3" s="305"/>
      <c r="R3" s="305"/>
      <c r="S3" s="305"/>
      <c r="T3" s="305"/>
      <c r="U3" s="305"/>
      <c r="V3" s="305"/>
      <c r="W3" s="305"/>
      <c r="X3" s="305"/>
      <c r="Y3" s="305"/>
    </row>
    <row r="4" spans="1:25" ht="14.4" customHeight="1" x14ac:dyDescent="0.3">
      <c r="A4" s="328"/>
      <c r="B4" s="303"/>
      <c r="C4" s="303"/>
      <c r="D4" s="303"/>
      <c r="E4" s="303"/>
      <c r="F4" s="303"/>
      <c r="G4" s="303"/>
      <c r="H4" s="303"/>
      <c r="I4" s="303"/>
      <c r="J4" s="303"/>
      <c r="K4" s="303"/>
      <c r="L4" s="303"/>
      <c r="M4" s="303"/>
      <c r="N4" s="303"/>
      <c r="O4" s="303"/>
      <c r="P4" s="303"/>
      <c r="Q4" s="303"/>
      <c r="R4" s="303"/>
      <c r="S4" s="303"/>
      <c r="T4" s="303"/>
      <c r="U4" s="303"/>
      <c r="V4" s="303"/>
      <c r="W4" s="303"/>
      <c r="X4" s="303"/>
      <c r="Y4" s="303"/>
    </row>
    <row r="5" spans="1:25" ht="14.4" customHeight="1" x14ac:dyDescent="0.3">
      <c r="A5" s="329"/>
      <c r="B5" s="303"/>
      <c r="C5" s="303"/>
      <c r="D5" s="303"/>
      <c r="E5" s="303"/>
      <c r="F5" s="303"/>
      <c r="G5" s="303"/>
      <c r="H5" s="303"/>
      <c r="I5" s="303"/>
      <c r="J5" s="303"/>
      <c r="K5" s="303"/>
      <c r="L5" s="303"/>
      <c r="M5" s="303"/>
      <c r="N5" s="303"/>
      <c r="O5" s="303"/>
      <c r="P5" s="303"/>
      <c r="Q5" s="303"/>
      <c r="R5" s="303"/>
      <c r="S5" s="303"/>
      <c r="T5" s="303"/>
      <c r="U5" s="303"/>
      <c r="V5" s="303"/>
      <c r="W5" s="303"/>
      <c r="X5" s="303"/>
      <c r="Y5" s="303"/>
    </row>
    <row r="6" spans="1:25" x14ac:dyDescent="0.3">
      <c r="A6" s="307" t="s">
        <v>123</v>
      </c>
      <c r="B6" s="302"/>
      <c r="C6" s="302"/>
      <c r="D6" s="302"/>
      <c r="E6" s="302"/>
      <c r="F6" s="302"/>
      <c r="G6" s="302"/>
      <c r="H6" s="302"/>
      <c r="I6" s="302"/>
      <c r="J6" s="302"/>
      <c r="K6" s="302"/>
      <c r="L6" s="302"/>
      <c r="M6" s="302"/>
      <c r="N6" s="302"/>
      <c r="O6" s="302"/>
      <c r="P6" s="302"/>
      <c r="Q6" s="302"/>
      <c r="R6" s="302"/>
      <c r="S6" s="302"/>
      <c r="T6" s="302"/>
      <c r="U6" s="302"/>
      <c r="V6" s="302"/>
      <c r="W6" s="302"/>
      <c r="X6" s="302"/>
      <c r="Y6" s="302"/>
    </row>
    <row r="7" spans="1:25" x14ac:dyDescent="0.3">
      <c r="A7" s="307"/>
      <c r="B7" s="302"/>
      <c r="C7" s="302"/>
      <c r="D7" s="302"/>
      <c r="E7" s="302"/>
      <c r="F7" s="302"/>
      <c r="G7" s="302"/>
      <c r="H7" s="302"/>
      <c r="I7" s="302"/>
      <c r="J7" s="302"/>
      <c r="K7" s="302"/>
      <c r="L7" s="302"/>
      <c r="M7" s="302"/>
      <c r="N7" s="302"/>
      <c r="O7" s="302"/>
      <c r="P7" s="302"/>
      <c r="Q7" s="302"/>
      <c r="R7" s="302"/>
      <c r="S7" s="302"/>
      <c r="T7" s="302"/>
      <c r="U7" s="302"/>
      <c r="V7" s="302"/>
      <c r="W7" s="302"/>
      <c r="X7" s="302"/>
      <c r="Y7" s="302"/>
    </row>
    <row r="8" spans="1:25" x14ac:dyDescent="0.3">
      <c r="A8" s="307"/>
      <c r="B8" s="302"/>
      <c r="C8" s="302"/>
      <c r="D8" s="302"/>
      <c r="E8" s="302"/>
      <c r="F8" s="302"/>
      <c r="G8" s="302"/>
      <c r="H8" s="302"/>
      <c r="I8" s="302"/>
      <c r="J8" s="302"/>
      <c r="K8" s="302"/>
      <c r="L8" s="302"/>
      <c r="M8" s="302"/>
      <c r="N8" s="302"/>
      <c r="O8" s="302"/>
      <c r="P8" s="302"/>
      <c r="Q8" s="302"/>
      <c r="R8" s="302"/>
      <c r="S8" s="302"/>
      <c r="T8" s="302"/>
      <c r="U8" s="302"/>
      <c r="V8" s="302"/>
      <c r="W8" s="302"/>
      <c r="X8" s="302"/>
      <c r="Y8" s="302"/>
    </row>
    <row r="9" spans="1:25" ht="14.4" customHeight="1" x14ac:dyDescent="0.3">
      <c r="A9" s="306" t="s">
        <v>124</v>
      </c>
      <c r="B9" s="305"/>
      <c r="C9" s="305"/>
      <c r="D9" s="305"/>
      <c r="E9" s="305"/>
      <c r="F9" s="305"/>
      <c r="G9" s="305"/>
      <c r="H9" s="305"/>
      <c r="I9" s="305"/>
      <c r="J9" s="303"/>
      <c r="K9" s="303"/>
      <c r="L9" s="303"/>
      <c r="M9" s="303"/>
      <c r="N9" s="303"/>
      <c r="O9" s="303"/>
      <c r="P9" s="303"/>
      <c r="Q9" s="303"/>
      <c r="R9" s="303"/>
      <c r="S9" s="303"/>
      <c r="T9" s="303"/>
      <c r="U9" s="303"/>
      <c r="V9" s="303"/>
      <c r="W9" s="303"/>
      <c r="X9" s="303"/>
      <c r="Y9" s="303"/>
    </row>
    <row r="10" spans="1:25" ht="14.4" customHeight="1" x14ac:dyDescent="0.3">
      <c r="A10" s="306"/>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row>
    <row r="11" spans="1:25" ht="14.4" customHeight="1" x14ac:dyDescent="0.3">
      <c r="A11" s="306"/>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row>
    <row r="12" spans="1:25" ht="14.4" customHeight="1" x14ac:dyDescent="0.3">
      <c r="A12" s="307" t="s">
        <v>125</v>
      </c>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row>
    <row r="13" spans="1:25" x14ac:dyDescent="0.3">
      <c r="A13" s="307"/>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row>
    <row r="14" spans="1:25" x14ac:dyDescent="0.3">
      <c r="A14" s="307"/>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row>
    <row r="15" spans="1:25" x14ac:dyDescent="0.3">
      <c r="A15" s="306" t="s">
        <v>126</v>
      </c>
      <c r="B15" s="305"/>
      <c r="C15" s="305"/>
      <c r="D15" s="305"/>
      <c r="E15" s="305"/>
      <c r="F15" s="305"/>
      <c r="G15" s="305"/>
      <c r="H15" s="305"/>
      <c r="I15" s="305"/>
      <c r="J15" s="303"/>
      <c r="K15" s="303"/>
      <c r="L15" s="303"/>
      <c r="M15" s="303"/>
      <c r="N15" s="303"/>
      <c r="O15" s="303"/>
      <c r="P15" s="303"/>
      <c r="Q15" s="303"/>
      <c r="R15" s="303"/>
      <c r="S15" s="303"/>
      <c r="T15" s="303"/>
      <c r="U15" s="303"/>
      <c r="V15" s="303"/>
      <c r="W15" s="303"/>
      <c r="X15" s="303"/>
      <c r="Y15" s="303"/>
    </row>
    <row r="16" spans="1:25" x14ac:dyDescent="0.3">
      <c r="A16" s="306"/>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row>
    <row r="17" spans="1:25" ht="14.4" customHeight="1" x14ac:dyDescent="0.3">
      <c r="A17" s="306"/>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row>
    <row r="18" spans="1:25" ht="14.4" customHeight="1" x14ac:dyDescent="0.3">
      <c r="A18" s="307" t="s">
        <v>127</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row>
    <row r="19" spans="1:25" ht="14.4" customHeight="1" x14ac:dyDescent="0.3">
      <c r="A19" s="307"/>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row>
    <row r="20" spans="1:25" ht="14.4" customHeight="1" x14ac:dyDescent="0.3">
      <c r="A20" s="307"/>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row>
    <row r="21" spans="1:25" ht="14.4" customHeight="1" x14ac:dyDescent="0.3">
      <c r="A21" s="306" t="s">
        <v>128</v>
      </c>
      <c r="B21" s="305"/>
      <c r="C21" s="305"/>
      <c r="D21" s="305"/>
      <c r="E21" s="305"/>
      <c r="F21" s="305"/>
      <c r="G21" s="305"/>
      <c r="H21" s="305"/>
      <c r="I21" s="305"/>
      <c r="J21" s="303"/>
      <c r="K21" s="303"/>
      <c r="L21" s="303"/>
      <c r="M21" s="303"/>
      <c r="N21" s="303"/>
      <c r="O21" s="303"/>
      <c r="P21" s="303"/>
      <c r="Q21" s="303"/>
      <c r="R21" s="303"/>
      <c r="S21" s="303"/>
      <c r="T21" s="303"/>
      <c r="U21" s="303"/>
      <c r="V21" s="303"/>
      <c r="W21" s="303"/>
      <c r="X21" s="303"/>
      <c r="Y21" s="303"/>
    </row>
    <row r="22" spans="1:25" ht="14.4" customHeight="1" x14ac:dyDescent="0.3">
      <c r="A22" s="306"/>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row>
    <row r="23" spans="1:25" ht="14.4" customHeight="1" x14ac:dyDescent="0.3">
      <c r="A23" s="306"/>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row>
    <row r="24" spans="1:25" x14ac:dyDescent="0.3">
      <c r="A24" s="307" t="s">
        <v>129</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row>
    <row r="25" spans="1:25" x14ac:dyDescent="0.3">
      <c r="A25" s="307"/>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row>
    <row r="26" spans="1:25" x14ac:dyDescent="0.3">
      <c r="A26" s="307"/>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row>
    <row r="27" spans="1:25" x14ac:dyDescent="0.3">
      <c r="A27" s="306" t="s">
        <v>130</v>
      </c>
      <c r="B27" s="305"/>
      <c r="C27" s="305"/>
      <c r="D27" s="305"/>
      <c r="E27" s="305"/>
      <c r="F27" s="305"/>
      <c r="G27" s="305"/>
      <c r="H27" s="305"/>
      <c r="I27" s="305"/>
      <c r="J27" s="303"/>
      <c r="K27" s="303"/>
      <c r="L27" s="303"/>
      <c r="M27" s="303"/>
      <c r="N27" s="303"/>
      <c r="O27" s="303"/>
      <c r="P27" s="303"/>
      <c r="Q27" s="303"/>
      <c r="R27" s="303"/>
      <c r="S27" s="303"/>
      <c r="T27" s="303"/>
      <c r="U27" s="303"/>
      <c r="V27" s="303"/>
      <c r="W27" s="303"/>
      <c r="X27" s="303"/>
      <c r="Y27" s="303"/>
    </row>
    <row r="28" spans="1:25" x14ac:dyDescent="0.3">
      <c r="A28" s="306"/>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row>
    <row r="29" spans="1:25" x14ac:dyDescent="0.3">
      <c r="A29" s="306"/>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row>
    <row r="30" spans="1:25" ht="14.4" customHeight="1" x14ac:dyDescent="0.3">
      <c r="A30" s="307" t="s">
        <v>131</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row>
    <row r="31" spans="1:25" ht="14.4" customHeight="1" x14ac:dyDescent="0.3">
      <c r="A31" s="307"/>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14.4" customHeight="1" x14ac:dyDescent="0.3">
      <c r="A32" s="307"/>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row>
    <row r="33" spans="1:25" ht="14.4" customHeight="1" x14ac:dyDescent="0.3">
      <c r="A33" s="306" t="s">
        <v>132</v>
      </c>
      <c r="B33" s="305"/>
      <c r="C33" s="305"/>
      <c r="D33" s="305"/>
      <c r="E33" s="305"/>
      <c r="F33" s="305"/>
      <c r="G33" s="305"/>
      <c r="H33" s="305"/>
      <c r="I33" s="305"/>
      <c r="J33" s="303"/>
      <c r="K33" s="303"/>
      <c r="L33" s="303"/>
      <c r="M33" s="303"/>
      <c r="N33" s="303"/>
      <c r="O33" s="303"/>
      <c r="P33" s="303"/>
      <c r="Q33" s="303"/>
      <c r="R33" s="303"/>
      <c r="S33" s="303"/>
      <c r="T33" s="303"/>
      <c r="U33" s="303"/>
      <c r="V33" s="303"/>
      <c r="W33" s="303"/>
      <c r="X33" s="303"/>
      <c r="Y33" s="303"/>
    </row>
    <row r="34" spans="1:25" ht="14.4" customHeight="1" x14ac:dyDescent="0.3">
      <c r="A34" s="306"/>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row>
    <row r="35" spans="1:25" ht="14.4" customHeight="1" x14ac:dyDescent="0.3">
      <c r="A35" s="306"/>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4.4" customHeight="1" x14ac:dyDescent="0.3">
      <c r="A36" s="307" t="s">
        <v>133</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row>
    <row r="37" spans="1:25" ht="14.4" customHeight="1" x14ac:dyDescent="0.3">
      <c r="A37" s="307"/>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row>
    <row r="38" spans="1:25" ht="14.4" customHeight="1" x14ac:dyDescent="0.3">
      <c r="A38" s="307"/>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row>
    <row r="39" spans="1:25" ht="14.4" customHeight="1" x14ac:dyDescent="0.3">
      <c r="A39" s="306" t="s">
        <v>134</v>
      </c>
      <c r="B39" s="305"/>
      <c r="C39" s="305"/>
      <c r="D39" s="305"/>
      <c r="E39" s="305"/>
      <c r="F39" s="305"/>
      <c r="G39" s="305"/>
      <c r="H39" s="305"/>
      <c r="I39" s="305"/>
      <c r="J39" s="303"/>
      <c r="K39" s="303"/>
      <c r="L39" s="303"/>
      <c r="M39" s="303"/>
      <c r="N39" s="303"/>
      <c r="O39" s="303"/>
      <c r="P39" s="303"/>
      <c r="Q39" s="303"/>
      <c r="R39" s="303"/>
      <c r="S39" s="303"/>
      <c r="T39" s="303"/>
      <c r="U39" s="303"/>
      <c r="V39" s="303"/>
      <c r="W39" s="303"/>
      <c r="X39" s="303"/>
      <c r="Y39" s="303"/>
    </row>
    <row r="40" spans="1:25" ht="14.4" customHeight="1" x14ac:dyDescent="0.3">
      <c r="A40" s="306"/>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row>
    <row r="41" spans="1:25" ht="14.4" customHeight="1" x14ac:dyDescent="0.3">
      <c r="A41" s="306"/>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row>
    <row r="42" spans="1:25" ht="14.4" customHeight="1" x14ac:dyDescent="0.3">
      <c r="A42" s="307" t="s">
        <v>135</v>
      </c>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row>
    <row r="43" spans="1:25" ht="14.4" customHeight="1" x14ac:dyDescent="0.3">
      <c r="A43" s="307"/>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row>
    <row r="44" spans="1:25" ht="14.4" customHeight="1" x14ac:dyDescent="0.3">
      <c r="A44" s="307"/>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row>
    <row r="45" spans="1:25" ht="14.4" customHeight="1" x14ac:dyDescent="0.3">
      <c r="A45" s="304" t="s">
        <v>170</v>
      </c>
      <c r="B45" s="305"/>
      <c r="C45" s="305"/>
      <c r="D45" s="305"/>
      <c r="E45" s="305"/>
      <c r="F45" s="305"/>
      <c r="G45" s="305"/>
      <c r="H45" s="305"/>
      <c r="I45" s="305"/>
      <c r="J45" s="303"/>
      <c r="K45" s="303"/>
      <c r="L45" s="303"/>
      <c r="M45" s="303"/>
      <c r="N45" s="303"/>
      <c r="O45" s="303"/>
      <c r="P45" s="303"/>
      <c r="Q45" s="303"/>
      <c r="R45" s="303"/>
      <c r="S45" s="303"/>
      <c r="T45" s="303"/>
      <c r="U45" s="303"/>
      <c r="V45" s="303"/>
      <c r="W45" s="303"/>
      <c r="X45" s="303"/>
      <c r="Y45" s="303"/>
    </row>
    <row r="46" spans="1:25" ht="14.4" customHeight="1" x14ac:dyDescent="0.3">
      <c r="A46" s="304"/>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row>
    <row r="47" spans="1:25" ht="14.4" customHeight="1" x14ac:dyDescent="0.3">
      <c r="A47" s="304"/>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row>
    <row r="48" spans="1:25" ht="14.4" customHeight="1" x14ac:dyDescent="0.3">
      <c r="A48" s="300" t="s">
        <v>136</v>
      </c>
      <c r="B48" s="298"/>
      <c r="C48" s="296"/>
      <c r="D48" s="296"/>
      <c r="E48" s="296"/>
      <c r="F48" s="296"/>
      <c r="G48" s="296"/>
      <c r="H48" s="296"/>
      <c r="I48" s="296"/>
      <c r="J48" s="296"/>
      <c r="K48" s="296"/>
      <c r="L48" s="296"/>
      <c r="M48" s="296"/>
      <c r="N48" s="296"/>
      <c r="O48" s="296"/>
      <c r="P48" s="296"/>
      <c r="Q48" s="296"/>
      <c r="R48" s="296"/>
      <c r="S48" s="296"/>
      <c r="T48" s="296"/>
      <c r="U48" s="296"/>
      <c r="V48" s="296"/>
      <c r="W48" s="296"/>
      <c r="X48" s="296"/>
      <c r="Y48" s="296"/>
    </row>
    <row r="49" spans="1:25" x14ac:dyDescent="0.3">
      <c r="A49" s="300"/>
      <c r="B49" s="298"/>
      <c r="C49" s="296"/>
      <c r="D49" s="296"/>
      <c r="E49" s="296"/>
      <c r="F49" s="296"/>
      <c r="G49" s="296"/>
      <c r="H49" s="296"/>
      <c r="I49" s="296"/>
      <c r="J49" s="296"/>
      <c r="K49" s="296"/>
      <c r="L49" s="296"/>
      <c r="M49" s="296"/>
      <c r="N49" s="296"/>
      <c r="O49" s="296"/>
      <c r="P49" s="296"/>
      <c r="Q49" s="296"/>
      <c r="R49" s="296"/>
      <c r="S49" s="296"/>
      <c r="T49" s="296"/>
      <c r="U49" s="296"/>
      <c r="V49" s="296"/>
      <c r="W49" s="296"/>
      <c r="X49" s="296"/>
      <c r="Y49" s="296"/>
    </row>
    <row r="50" spans="1:25" x14ac:dyDescent="0.3">
      <c r="A50" s="301"/>
      <c r="B50" s="299"/>
      <c r="C50" s="297"/>
      <c r="D50" s="297"/>
      <c r="E50" s="297"/>
      <c r="F50" s="297"/>
      <c r="G50" s="297"/>
      <c r="H50" s="297"/>
      <c r="I50" s="297"/>
      <c r="J50" s="297"/>
      <c r="K50" s="297"/>
      <c r="L50" s="297"/>
      <c r="M50" s="297"/>
      <c r="N50" s="297"/>
      <c r="O50" s="297"/>
      <c r="P50" s="297"/>
      <c r="Q50" s="297"/>
      <c r="R50" s="297"/>
      <c r="S50" s="297"/>
      <c r="T50" s="297"/>
      <c r="U50" s="297"/>
      <c r="V50" s="297"/>
      <c r="W50" s="297"/>
      <c r="X50" s="297"/>
      <c r="Y50" s="297"/>
    </row>
    <row r="51" spans="1:25" x14ac:dyDescent="0.3">
      <c r="A51" s="90"/>
      <c r="B51" s="299"/>
      <c r="C51" s="297"/>
      <c r="D51" s="297"/>
      <c r="E51" s="297"/>
      <c r="F51" s="297"/>
      <c r="G51" s="297"/>
      <c r="H51" s="297"/>
      <c r="I51" s="297"/>
      <c r="J51" s="297"/>
      <c r="K51" s="297"/>
      <c r="L51" s="297"/>
      <c r="M51" s="297"/>
      <c r="N51" s="297"/>
      <c r="O51" s="297"/>
      <c r="P51" s="297"/>
      <c r="Q51" s="297"/>
      <c r="R51" s="297"/>
      <c r="S51" s="297"/>
      <c r="T51" s="297"/>
      <c r="U51" s="297"/>
      <c r="V51" s="297"/>
      <c r="W51" s="297"/>
      <c r="X51" s="297"/>
      <c r="Y51" s="297"/>
    </row>
    <row r="52" spans="1:25" x14ac:dyDescent="0.3">
      <c r="A52" s="90"/>
      <c r="B52" s="298"/>
      <c r="C52" s="296"/>
      <c r="D52" s="296"/>
      <c r="E52" s="296"/>
      <c r="F52" s="296"/>
      <c r="G52" s="296"/>
      <c r="H52" s="296"/>
      <c r="I52" s="296"/>
      <c r="J52" s="296"/>
      <c r="K52" s="296"/>
      <c r="L52" s="296"/>
      <c r="M52" s="296"/>
      <c r="N52" s="296"/>
      <c r="O52" s="296"/>
      <c r="P52" s="296"/>
      <c r="Q52" s="296"/>
      <c r="R52" s="296"/>
      <c r="S52" s="296"/>
      <c r="T52" s="296"/>
      <c r="U52" s="296"/>
      <c r="V52" s="296"/>
      <c r="W52" s="296"/>
      <c r="X52" s="296"/>
      <c r="Y52" s="296"/>
    </row>
    <row r="53" spans="1:25" x14ac:dyDescent="0.3">
      <c r="A53" s="91"/>
      <c r="B53" s="298"/>
      <c r="C53" s="296"/>
      <c r="D53" s="296"/>
      <c r="E53" s="296"/>
      <c r="F53" s="296"/>
      <c r="G53" s="296"/>
      <c r="H53" s="296"/>
      <c r="I53" s="296"/>
      <c r="J53" s="296"/>
      <c r="K53" s="296"/>
      <c r="L53" s="296"/>
      <c r="M53" s="296"/>
      <c r="N53" s="296"/>
      <c r="O53" s="296"/>
      <c r="P53" s="296"/>
      <c r="Q53" s="296"/>
      <c r="R53" s="296"/>
      <c r="S53" s="296"/>
      <c r="T53" s="296"/>
      <c r="U53" s="296"/>
      <c r="V53" s="296"/>
      <c r="W53" s="296"/>
      <c r="X53" s="296"/>
      <c r="Y53" s="296"/>
    </row>
    <row r="54" spans="1:25" x14ac:dyDescent="0.3">
      <c r="A54" s="91"/>
      <c r="B54" s="299"/>
      <c r="C54" s="297"/>
      <c r="D54" s="297"/>
      <c r="E54" s="297"/>
      <c r="F54" s="297"/>
      <c r="G54" s="297"/>
      <c r="H54" s="297"/>
      <c r="I54" s="297"/>
      <c r="J54" s="297"/>
      <c r="K54" s="297"/>
      <c r="L54" s="297"/>
      <c r="M54" s="297"/>
      <c r="N54" s="297"/>
      <c r="O54" s="297"/>
      <c r="P54" s="297"/>
      <c r="Q54" s="297"/>
      <c r="R54" s="297"/>
      <c r="S54" s="297"/>
      <c r="T54" s="297"/>
      <c r="U54" s="297"/>
      <c r="V54" s="297"/>
      <c r="W54" s="297"/>
      <c r="X54" s="297"/>
      <c r="Y54" s="297"/>
    </row>
    <row r="55" spans="1:25" x14ac:dyDescent="0.3">
      <c r="A55" s="91"/>
      <c r="B55" s="299"/>
      <c r="C55" s="297"/>
      <c r="D55" s="297"/>
      <c r="E55" s="297"/>
      <c r="F55" s="297"/>
      <c r="G55" s="297"/>
      <c r="H55" s="297"/>
      <c r="I55" s="297"/>
      <c r="J55" s="297"/>
      <c r="K55" s="297"/>
      <c r="L55" s="297"/>
      <c r="M55" s="297"/>
      <c r="N55" s="297"/>
      <c r="O55" s="297"/>
      <c r="P55" s="297"/>
      <c r="Q55" s="297"/>
      <c r="R55" s="297"/>
      <c r="S55" s="297"/>
      <c r="T55" s="297"/>
      <c r="U55" s="297"/>
      <c r="V55" s="297"/>
      <c r="W55" s="297"/>
      <c r="X55" s="297"/>
      <c r="Y55" s="297"/>
    </row>
    <row r="56" spans="1:25" x14ac:dyDescent="0.3">
      <c r="A56" s="91"/>
      <c r="B56" s="298"/>
      <c r="C56" s="296"/>
      <c r="D56" s="296"/>
      <c r="E56" s="296"/>
      <c r="F56" s="296"/>
      <c r="G56" s="296"/>
      <c r="H56" s="296"/>
      <c r="I56" s="296"/>
      <c r="J56" s="296"/>
      <c r="K56" s="296"/>
      <c r="L56" s="296"/>
      <c r="M56" s="296"/>
      <c r="N56" s="296"/>
      <c r="O56" s="296"/>
      <c r="P56" s="296"/>
      <c r="Q56" s="296"/>
      <c r="R56" s="296"/>
      <c r="S56" s="296"/>
      <c r="T56" s="296"/>
      <c r="U56" s="296"/>
      <c r="V56" s="296"/>
      <c r="W56" s="296"/>
      <c r="X56" s="296"/>
      <c r="Y56" s="296"/>
    </row>
    <row r="57" spans="1:25" x14ac:dyDescent="0.3">
      <c r="A57" s="92"/>
      <c r="B57" s="298"/>
      <c r="C57" s="296"/>
      <c r="D57" s="296"/>
      <c r="E57" s="296"/>
      <c r="F57" s="296"/>
      <c r="G57" s="296"/>
      <c r="H57" s="296"/>
      <c r="I57" s="296"/>
      <c r="J57" s="296"/>
      <c r="K57" s="296"/>
      <c r="L57" s="296"/>
      <c r="M57" s="296"/>
      <c r="N57" s="296"/>
      <c r="O57" s="296"/>
      <c r="P57" s="296"/>
      <c r="Q57" s="296"/>
      <c r="R57" s="296"/>
      <c r="S57" s="296"/>
      <c r="T57" s="296"/>
      <c r="U57" s="296"/>
      <c r="V57" s="296"/>
      <c r="W57" s="296"/>
      <c r="X57" s="296"/>
      <c r="Y57" s="296"/>
    </row>
    <row r="58" spans="1:25" s="125" customFormat="1" x14ac:dyDescent="0.3"/>
    <row r="59" spans="1:25" s="125" customFormat="1" x14ac:dyDescent="0.3"/>
    <row r="60" spans="1:25" s="125" customFormat="1" x14ac:dyDescent="0.3"/>
    <row r="61" spans="1:25" s="125" customFormat="1" x14ac:dyDescent="0.3"/>
    <row r="62" spans="1:25" s="125" customFormat="1" x14ac:dyDescent="0.3"/>
    <row r="63" spans="1:25" s="125" customFormat="1" x14ac:dyDescent="0.3"/>
    <row r="64" spans="1:25" s="125" customFormat="1" x14ac:dyDescent="0.3"/>
    <row r="65" s="125" customFormat="1" x14ac:dyDescent="0.3"/>
    <row r="66" s="125" customFormat="1" x14ac:dyDescent="0.3"/>
    <row r="67" s="125" customFormat="1" x14ac:dyDescent="0.3"/>
    <row r="68" s="125" customFormat="1" x14ac:dyDescent="0.3"/>
    <row r="69" s="125" customFormat="1" x14ac:dyDescent="0.3"/>
    <row r="70" s="125" customFormat="1" x14ac:dyDescent="0.3"/>
    <row r="71" s="125" customFormat="1" x14ac:dyDescent="0.3"/>
    <row r="72" s="125" customFormat="1" x14ac:dyDescent="0.3"/>
    <row r="73" s="125" customFormat="1" x14ac:dyDescent="0.3"/>
    <row r="74" s="125" customFormat="1" x14ac:dyDescent="0.3"/>
    <row r="75" s="125" customFormat="1" x14ac:dyDescent="0.3"/>
    <row r="76" s="125" customFormat="1" x14ac:dyDescent="0.3"/>
    <row r="77" s="125" customFormat="1" x14ac:dyDescent="0.3"/>
  </sheetData>
  <mergeCells count="83">
    <mergeCell ref="A42:A44"/>
    <mergeCell ref="B42:I44"/>
    <mergeCell ref="J42:Q44"/>
    <mergeCell ref="R42:Y44"/>
    <mergeCell ref="A3:A5"/>
    <mergeCell ref="A6:A8"/>
    <mergeCell ref="A9:A11"/>
    <mergeCell ref="A12:A14"/>
    <mergeCell ref="B12:I14"/>
    <mergeCell ref="R21:Y23"/>
    <mergeCell ref="R24:Y26"/>
    <mergeCell ref="R27:Y29"/>
    <mergeCell ref="B15:I17"/>
    <mergeCell ref="B18:I20"/>
    <mergeCell ref="B21:I23"/>
    <mergeCell ref="B24:I26"/>
    <mergeCell ref="A1:A2"/>
    <mergeCell ref="A15:A17"/>
    <mergeCell ref="A18:A20"/>
    <mergeCell ref="A21:A23"/>
    <mergeCell ref="A24:A26"/>
    <mergeCell ref="J21:Q23"/>
    <mergeCell ref="J24:Q26"/>
    <mergeCell ref="J27:Q29"/>
    <mergeCell ref="J1:Q1"/>
    <mergeCell ref="J2:Q2"/>
    <mergeCell ref="R1:Y1"/>
    <mergeCell ref="R2:Y2"/>
    <mergeCell ref="J18:Q20"/>
    <mergeCell ref="R12:Y14"/>
    <mergeCell ref="R15:Y17"/>
    <mergeCell ref="R18:Y20"/>
    <mergeCell ref="R3:Y5"/>
    <mergeCell ref="R6:Y8"/>
    <mergeCell ref="R9:Y11"/>
    <mergeCell ref="J3:Q5"/>
    <mergeCell ref="J6:Q8"/>
    <mergeCell ref="J9:Q11"/>
    <mergeCell ref="J12:Q14"/>
    <mergeCell ref="J15:Q17"/>
    <mergeCell ref="B45:I47"/>
    <mergeCell ref="B3:I5"/>
    <mergeCell ref="B6:I8"/>
    <mergeCell ref="B9:I11"/>
    <mergeCell ref="B1:I1"/>
    <mergeCell ref="B2:I2"/>
    <mergeCell ref="B27:I29"/>
    <mergeCell ref="A27:A29"/>
    <mergeCell ref="A30:A32"/>
    <mergeCell ref="A33:A35"/>
    <mergeCell ref="A36:A38"/>
    <mergeCell ref="A39:A41"/>
    <mergeCell ref="A48:A50"/>
    <mergeCell ref="R30:Y32"/>
    <mergeCell ref="R33:Y35"/>
    <mergeCell ref="R36:Y38"/>
    <mergeCell ref="R39:Y41"/>
    <mergeCell ref="R45:Y47"/>
    <mergeCell ref="A45:A47"/>
    <mergeCell ref="J33:Q35"/>
    <mergeCell ref="J36:Q38"/>
    <mergeCell ref="J39:Q41"/>
    <mergeCell ref="J45:Q47"/>
    <mergeCell ref="B30:I32"/>
    <mergeCell ref="B33:I35"/>
    <mergeCell ref="J30:Q32"/>
    <mergeCell ref="B36:I38"/>
    <mergeCell ref="B39:I41"/>
    <mergeCell ref="B48:I49"/>
    <mergeCell ref="B50:I51"/>
    <mergeCell ref="B52:I53"/>
    <mergeCell ref="B54:I55"/>
    <mergeCell ref="B56:I57"/>
    <mergeCell ref="J48:Q49"/>
    <mergeCell ref="J50:Q51"/>
    <mergeCell ref="J52:Q53"/>
    <mergeCell ref="J54:Q55"/>
    <mergeCell ref="J56:Q57"/>
    <mergeCell ref="R48:Y49"/>
    <mergeCell ref="R50:Y51"/>
    <mergeCell ref="R52:Y53"/>
    <mergeCell ref="R54:Y55"/>
    <mergeCell ref="R56:Y5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18E8-0DE8-4018-B028-DAC67FD5F49D}">
  <sheetPr codeName="Blad31"/>
  <dimension ref="A1:BV167"/>
  <sheetViews>
    <sheetView topLeftCell="L1" zoomScale="80" zoomScaleNormal="80" workbookViewId="0">
      <selection activeCell="AA1" sqref="AA1"/>
    </sheetView>
  </sheetViews>
  <sheetFormatPr defaultRowHeight="14.4" x14ac:dyDescent="0.3"/>
  <cols>
    <col min="1" max="1" width="8.88671875" style="125"/>
    <col min="6" max="6" width="11.44140625" bestFit="1" customWidth="1"/>
    <col min="11" max="11" width="8.88671875" style="125"/>
    <col min="15" max="16" width="8.88671875" customWidth="1"/>
    <col min="18" max="18" width="8.88671875" customWidth="1"/>
    <col min="21" max="21" width="8.88671875" style="125"/>
    <col min="22" max="22" width="8.88671875" style="125" customWidth="1"/>
    <col min="45" max="74" width="8.88671875" style="125"/>
  </cols>
  <sheetData>
    <row r="1" spans="2:67" s="125" customFormat="1" x14ac:dyDescent="0.3">
      <c r="AY1" s="126"/>
      <c r="AZ1" s="126"/>
      <c r="BA1" s="126"/>
      <c r="BB1" s="126"/>
      <c r="BC1" s="126"/>
      <c r="BD1" s="126"/>
      <c r="BE1" s="126"/>
      <c r="BF1" s="126"/>
      <c r="BG1" s="126"/>
      <c r="BH1" s="126"/>
      <c r="BI1" s="126"/>
      <c r="BJ1" s="126"/>
      <c r="BK1" s="126"/>
      <c r="BL1" s="126"/>
      <c r="BM1" s="126"/>
      <c r="BN1" s="126"/>
      <c r="BO1" s="126"/>
    </row>
    <row r="2" spans="2:67" ht="14.4" customHeight="1" x14ac:dyDescent="0.3">
      <c r="B2" s="356" t="s">
        <v>203</v>
      </c>
      <c r="C2" s="357"/>
      <c r="D2" s="357"/>
      <c r="E2" s="357"/>
      <c r="F2" s="357"/>
      <c r="G2" s="357"/>
      <c r="H2" s="357"/>
      <c r="I2" s="357"/>
      <c r="J2" s="358"/>
      <c r="L2" s="347" t="s">
        <v>202</v>
      </c>
      <c r="M2" s="348"/>
      <c r="N2" s="348"/>
      <c r="O2" s="348"/>
      <c r="P2" s="348"/>
      <c r="Q2" s="348"/>
      <c r="R2" s="348"/>
      <c r="S2" s="348"/>
      <c r="T2" s="349"/>
      <c r="W2" s="435"/>
      <c r="X2" s="389" t="s">
        <v>250</v>
      </c>
      <c r="Y2" s="390"/>
      <c r="Z2" s="390"/>
      <c r="AA2" s="391"/>
      <c r="AB2" s="426" t="s">
        <v>268</v>
      </c>
      <c r="AC2" s="427"/>
      <c r="AD2" s="427"/>
      <c r="AE2" s="427"/>
      <c r="AF2" s="427"/>
      <c r="AG2" s="427"/>
      <c r="AH2" s="427"/>
      <c r="AI2" s="427"/>
      <c r="AJ2" s="427"/>
      <c r="AK2" s="427"/>
      <c r="AL2" s="427"/>
      <c r="AM2" s="427"/>
      <c r="AN2" s="427"/>
      <c r="AO2" s="427"/>
      <c r="AP2" s="427"/>
      <c r="AQ2" s="428"/>
      <c r="AR2" s="125"/>
      <c r="AY2" s="126"/>
      <c r="AZ2" s="126"/>
      <c r="BA2" s="126"/>
      <c r="BB2" s="126"/>
      <c r="BC2" s="126"/>
      <c r="BD2" s="126"/>
      <c r="BE2" s="126"/>
      <c r="BF2" s="126"/>
      <c r="BG2" s="126"/>
      <c r="BH2" s="126"/>
      <c r="BI2" s="126"/>
      <c r="BJ2" s="126"/>
      <c r="BK2" s="126"/>
      <c r="BL2" s="126"/>
      <c r="BM2" s="126"/>
      <c r="BN2" s="126"/>
      <c r="BO2" s="126"/>
    </row>
    <row r="3" spans="2:67" ht="14.4" customHeight="1" x14ac:dyDescent="0.3">
      <c r="B3" s="359"/>
      <c r="C3" s="360"/>
      <c r="D3" s="360"/>
      <c r="E3" s="360"/>
      <c r="F3" s="360"/>
      <c r="G3" s="360"/>
      <c r="H3" s="360"/>
      <c r="I3" s="360"/>
      <c r="J3" s="361"/>
      <c r="L3" s="350"/>
      <c r="M3" s="351"/>
      <c r="N3" s="351"/>
      <c r="O3" s="351"/>
      <c r="P3" s="351"/>
      <c r="Q3" s="351"/>
      <c r="R3" s="351"/>
      <c r="S3" s="351"/>
      <c r="T3" s="352"/>
      <c r="W3" s="436"/>
      <c r="X3" s="392"/>
      <c r="Y3" s="393"/>
      <c r="Z3" s="393"/>
      <c r="AA3" s="394"/>
      <c r="AB3" s="429"/>
      <c r="AC3" s="430"/>
      <c r="AD3" s="430"/>
      <c r="AE3" s="430"/>
      <c r="AF3" s="430"/>
      <c r="AG3" s="430"/>
      <c r="AH3" s="430"/>
      <c r="AI3" s="430"/>
      <c r="AJ3" s="430"/>
      <c r="AK3" s="430"/>
      <c r="AL3" s="430"/>
      <c r="AM3" s="430"/>
      <c r="AN3" s="430"/>
      <c r="AO3" s="430"/>
      <c r="AP3" s="430"/>
      <c r="AQ3" s="431"/>
      <c r="AR3" s="125"/>
      <c r="AY3" s="126"/>
      <c r="AZ3" s="126"/>
      <c r="BA3" s="126"/>
      <c r="BB3" s="126"/>
      <c r="BC3" s="126"/>
      <c r="BD3" s="126"/>
      <c r="BE3" s="126"/>
      <c r="BF3" s="126"/>
      <c r="BG3" s="126"/>
      <c r="BH3" s="126"/>
      <c r="BI3" s="126"/>
      <c r="BJ3" s="126"/>
      <c r="BK3" s="126"/>
      <c r="BL3" s="126"/>
      <c r="BM3" s="126"/>
      <c r="BN3" s="126"/>
      <c r="BO3" s="126"/>
    </row>
    <row r="4" spans="2:67" ht="14.4" customHeight="1" x14ac:dyDescent="0.3">
      <c r="B4" s="359"/>
      <c r="C4" s="360"/>
      <c r="D4" s="360"/>
      <c r="E4" s="360"/>
      <c r="F4" s="360"/>
      <c r="G4" s="360"/>
      <c r="H4" s="360"/>
      <c r="I4" s="360"/>
      <c r="J4" s="361"/>
      <c r="L4" s="353"/>
      <c r="M4" s="354"/>
      <c r="N4" s="354"/>
      <c r="O4" s="354"/>
      <c r="P4" s="354"/>
      <c r="Q4" s="354"/>
      <c r="R4" s="354"/>
      <c r="S4" s="354"/>
      <c r="T4" s="355"/>
      <c r="W4" s="437"/>
      <c r="X4" s="395"/>
      <c r="Y4" s="396"/>
      <c r="Z4" s="396"/>
      <c r="AA4" s="397"/>
      <c r="AB4" s="432"/>
      <c r="AC4" s="433"/>
      <c r="AD4" s="433"/>
      <c r="AE4" s="433"/>
      <c r="AF4" s="433"/>
      <c r="AG4" s="433"/>
      <c r="AH4" s="433"/>
      <c r="AI4" s="433"/>
      <c r="AJ4" s="433"/>
      <c r="AK4" s="433"/>
      <c r="AL4" s="433"/>
      <c r="AM4" s="433"/>
      <c r="AN4" s="433"/>
      <c r="AO4" s="433"/>
      <c r="AP4" s="433"/>
      <c r="AQ4" s="434"/>
      <c r="AR4" s="125"/>
      <c r="AY4" s="126"/>
      <c r="AZ4" s="126"/>
      <c r="BA4" s="126"/>
      <c r="BB4" s="126"/>
      <c r="BC4" s="126"/>
      <c r="BD4" s="126"/>
      <c r="BE4" s="126"/>
      <c r="BF4" s="126"/>
      <c r="BG4" s="126"/>
      <c r="BH4" s="126"/>
      <c r="BI4" s="126"/>
      <c r="BJ4" s="126"/>
      <c r="BK4" s="126"/>
      <c r="BL4" s="126"/>
      <c r="BM4" s="126"/>
      <c r="BN4" s="126"/>
      <c r="BO4" s="126"/>
    </row>
    <row r="5" spans="2:67" ht="14.4" customHeight="1" x14ac:dyDescent="0.3">
      <c r="B5" s="362" t="s">
        <v>200</v>
      </c>
      <c r="C5" s="363"/>
      <c r="D5" s="363"/>
      <c r="E5" s="363"/>
      <c r="F5" s="363"/>
      <c r="G5" s="363"/>
      <c r="H5" s="363"/>
      <c r="I5" s="363"/>
      <c r="J5" s="364"/>
      <c r="L5" s="371" t="s">
        <v>152</v>
      </c>
      <c r="M5" s="372"/>
      <c r="N5" s="372"/>
      <c r="O5" s="372"/>
      <c r="P5" s="372"/>
      <c r="Q5" s="372"/>
      <c r="R5" s="372"/>
      <c r="S5" s="372"/>
      <c r="T5" s="373"/>
      <c r="W5" s="15"/>
      <c r="X5" s="16"/>
      <c r="Y5" s="59" t="s">
        <v>171</v>
      </c>
      <c r="Z5" s="59" t="s">
        <v>122</v>
      </c>
      <c r="AA5" s="59" t="s">
        <v>123</v>
      </c>
      <c r="AB5" s="59" t="s">
        <v>124</v>
      </c>
      <c r="AC5" s="59" t="s">
        <v>125</v>
      </c>
      <c r="AD5" s="59" t="s">
        <v>126</v>
      </c>
      <c r="AE5" s="59" t="s">
        <v>127</v>
      </c>
      <c r="AF5" s="59" t="s">
        <v>128</v>
      </c>
      <c r="AG5" s="59" t="s">
        <v>129</v>
      </c>
      <c r="AH5" s="59" t="s">
        <v>130</v>
      </c>
      <c r="AI5" s="59" t="s">
        <v>131</v>
      </c>
      <c r="AJ5" s="59" t="s">
        <v>132</v>
      </c>
      <c r="AK5" s="59" t="s">
        <v>133</v>
      </c>
      <c r="AL5" s="59" t="s">
        <v>134</v>
      </c>
      <c r="AM5" s="59" t="s">
        <v>135</v>
      </c>
      <c r="AN5" s="59" t="s">
        <v>170</v>
      </c>
      <c r="AO5" s="59" t="s">
        <v>172</v>
      </c>
      <c r="AP5" s="59" t="s">
        <v>271</v>
      </c>
      <c r="AQ5" s="106" t="s">
        <v>204</v>
      </c>
      <c r="AR5" s="125"/>
      <c r="AX5" s="126"/>
      <c r="AY5" s="126"/>
      <c r="AZ5" s="126"/>
      <c r="BA5" s="126"/>
      <c r="BB5" s="126"/>
      <c r="BC5" s="126"/>
      <c r="BD5" s="126"/>
      <c r="BE5" s="126"/>
      <c r="BF5" s="126"/>
      <c r="BG5" s="126"/>
      <c r="BH5" s="126"/>
      <c r="BI5" s="126"/>
      <c r="BJ5" s="126"/>
      <c r="BK5" s="126"/>
      <c r="BL5" s="126"/>
      <c r="BM5" s="126"/>
      <c r="BN5" s="126"/>
    </row>
    <row r="6" spans="2:67" x14ac:dyDescent="0.3">
      <c r="B6" s="365"/>
      <c r="C6" s="366"/>
      <c r="D6" s="366"/>
      <c r="E6" s="366"/>
      <c r="F6" s="366"/>
      <c r="G6" s="366"/>
      <c r="H6" s="366"/>
      <c r="I6" s="366"/>
      <c r="J6" s="367"/>
      <c r="L6" s="374" t="str">
        <f>'1 - Frågeformulär'!I4</f>
        <v>Klicka här och välj ditt län från listan!</v>
      </c>
      <c r="M6" s="375"/>
      <c r="N6" s="375"/>
      <c r="O6" s="375"/>
      <c r="P6" s="375"/>
      <c r="Q6" s="375"/>
      <c r="R6" s="375"/>
      <c r="S6" s="375"/>
      <c r="T6" s="376"/>
      <c r="W6" s="399" t="s">
        <v>61</v>
      </c>
      <c r="X6" s="400"/>
      <c r="Y6" s="60">
        <v>1</v>
      </c>
      <c r="Z6" s="60" t="str">
        <f>IF(L6="Östergötlands län",Y17,IF(L6="Örebro län",Y18,IF(L6="Västra Götalands län",Y19,IF(L6="Västmanlands län",Y20,IF(L6="Västernorrlands län",Y21,IF(L6="Västerbottens län",Y22,IF(L6="Värmlands län",Y23,IF(L6="Uppsala län",Y24,IF(L6="Södermanlands län",Y25,IF(L6="Stockholms län",Y26,IF(L6="Skåne län",Y27,IF(L6="Norrbottens län",Y28,IF(L6="Kronobergs län",Y29,IF(L6="Kalmar län",Y30,IF(L6="Jönköpings län",Y31,IF(L6="Jämtlands län",Y32,IF(L6="Hallands län",Y33,IF(L6="Gävleborgs län",Y34,IF(L6="Gotlands län",Y35,IF(L6="Dalarnas län",Y36,IF(L6="Blekinge län",Y37,"")))))))))))))))))))))</f>
        <v/>
      </c>
      <c r="AA6" s="60" t="str">
        <f>IF(L8="Aneby",Y39,IF(L8="Eksjö",Y40,IF(L8="Gislaved",Y41,IF(L8="Gnosjö",Y42,IF(L8="Habo",Y43,IF(L8="Jönköping",Y44,IF(L8="Mullsjö",Y45,IF(L8="Nässjö",Y46,IF(L8="Sävsjö",Y47,IF(L8="Tranås",Y48,IF(L8="Vaggeryd",Y49,IF(L8="Vetlanda",Y50,IF(L8="Värnamo",Y51,"")))))))))))))</f>
        <v/>
      </c>
      <c r="AB6" s="60">
        <f>IF(L10=TRUE,AE17,IF(M10=TRUE,AE18,IF(N10=TRUE,AE19,IF(L11=TRUE,AE20,IF(M11=TRUE,AE21,IF(N11,AE22,0))))))</f>
        <v>0</v>
      </c>
      <c r="AC6" s="60">
        <f>IF(L13=TRUE,AF17,0)+IF(L14=TRUE,AF18,0)+IF(L15=TRUE,AF19,0)+IF(M13=TRUE,AF20,0)+IF(M14=TRUE,AF21,0)+IF(M15=TRUE,AF22,0)+IF(N13=TRUE,AF23,0)+IF(N14=TRUE,AF24,0)</f>
        <v>0</v>
      </c>
      <c r="AD6" s="60">
        <f>IF(L17=TRUE,AG17,0)</f>
        <v>0</v>
      </c>
      <c r="AE6" s="60">
        <f>IF(L19=TRUE,AH17,0)</f>
        <v>0</v>
      </c>
      <c r="AF6" s="60">
        <f>IF(L21=TRUE,AI17,0)+IF(L22=TRUE,AI18,0)+IF(M21=TRUE,AI19,0)+IF(M22=TRUE,AI20,0)+IF(N21=TRUE,AI21,0)</f>
        <v>0</v>
      </c>
      <c r="AG6" s="60">
        <f>IF(L24=TRUE,AJ17,0)+IF(L25=TRUE,AJ18,0)+IF(M24=TRUE,AJ19,0)+IF(M25=TRUE,AJ20,0)+IF(N24=TRUE,AJ21,0)</f>
        <v>0</v>
      </c>
      <c r="AH6" s="60">
        <f>IF(L27=TRUE,AK17,0)</f>
        <v>0</v>
      </c>
      <c r="AI6" s="60">
        <f>IF(L29=TRUE,AL17,0)</f>
        <v>0</v>
      </c>
      <c r="AJ6" s="60">
        <f>IF(L31=TRUE,AM17,0)</f>
        <v>0</v>
      </c>
      <c r="AK6" s="60">
        <f>IF(L33=TRUE,AN17,0)</f>
        <v>0</v>
      </c>
      <c r="AL6" s="60">
        <f>IF(L35=TRUE,AP17,0)</f>
        <v>0</v>
      </c>
      <c r="AM6" s="60">
        <f>IF(L37=TRUE,AQ17,0)</f>
        <v>0</v>
      </c>
      <c r="AN6" s="60">
        <f>IF(L39=TRUE,AR17,0)</f>
        <v>0</v>
      </c>
      <c r="AO6" s="60">
        <f>(IF(AB6&gt;6,2,0)+IF(AI6&gt;1,2,0)+IF(AN6&gt;1,2,0))*IF(AND(AB6&gt;6,AI6&gt;1,AN6&gt;1),2,1)</f>
        <v>0</v>
      </c>
      <c r="AP6" s="60">
        <f>IF('Länkar och text - Låst'!M24=TRUE,100,0)</f>
        <v>0</v>
      </c>
      <c r="AQ6" s="67">
        <f t="shared" ref="AQ6:AQ11" si="0">SUM(Y6:AP6)</f>
        <v>1</v>
      </c>
      <c r="AR6" s="125"/>
      <c r="AX6" s="126"/>
      <c r="AY6" s="126"/>
      <c r="AZ6" s="126"/>
      <c r="BA6" s="126"/>
      <c r="BB6" s="126"/>
      <c r="BC6" s="126"/>
      <c r="BD6" s="126"/>
      <c r="BE6" s="126"/>
      <c r="BF6" s="126"/>
      <c r="BG6" s="126"/>
      <c r="BH6" s="126"/>
      <c r="BI6" s="126"/>
      <c r="BJ6" s="126"/>
      <c r="BK6" s="126"/>
      <c r="BL6" s="126"/>
      <c r="BM6" s="126"/>
      <c r="BN6" s="126"/>
    </row>
    <row r="7" spans="2:67" ht="14.4" customHeight="1" x14ac:dyDescent="0.3">
      <c r="B7" s="365"/>
      <c r="C7" s="366"/>
      <c r="D7" s="366"/>
      <c r="E7" s="366"/>
      <c r="F7" s="366"/>
      <c r="G7" s="366"/>
      <c r="H7" s="366"/>
      <c r="I7" s="366"/>
      <c r="J7" s="367"/>
      <c r="L7" s="371" t="s">
        <v>153</v>
      </c>
      <c r="M7" s="372"/>
      <c r="N7" s="372"/>
      <c r="O7" s="372"/>
      <c r="P7" s="372"/>
      <c r="Q7" s="372"/>
      <c r="R7" s="372"/>
      <c r="S7" s="372"/>
      <c r="T7" s="373"/>
      <c r="W7" s="401" t="s">
        <v>52</v>
      </c>
      <c r="X7" s="402"/>
      <c r="Y7" s="61">
        <v>1</v>
      </c>
      <c r="Z7" s="61" t="str">
        <f>IF(L6="Östergötlands län",Z17,IF(L6="Örebro län",Z18,IF(L6="Västra Götalands län",Z19,IF(L6="Västmanlands län",Z20,IF(L6="Västernorrlands län",Z21,IF(L6="Västerbottens län",Z22,IF(L6="Värmlands län",Z23,IF(L6="Uppsala län",Z24,IF(L6="Södermanlands län",Z25,IF(L6="Stockholms län",Z26,IF(L6="Skåne län",Z27,IF(L6="Norrbottens län",Z28,IF(L6="Kronobergs län",Z29,IF(L6="Kalmar län",Z30,IF(L6="Jönköpings län",Z31,IF(L6="Jämtlands län",Z32,IF(L6="Hallands län",Z33,IF(L6="Gävleborgs län",Z34,IF(L6="Gotlands län",Z35,IF(L6="Dalarnas län",Z36,IF(L6="Blekinge län",Z37,"")))))))))))))))))))))</f>
        <v/>
      </c>
      <c r="AA7" s="61" t="str">
        <f>IF(L8="Aneby",Z39,IF(L8="Eksjö",Z40,IF(L8="Gislaved",Z41,IF(L8="Gnosjö",Z42,IF(L8="Habo",Z43,IF(L8="Jönköping",Z44,IF(L8="Mullsjö",Z45,IF(L8="Nässjö",Z46,IF(L8="Sävsjö",Z47,IF(L8="Tranås",Z48,IF(L8="Vaggeryd",Z49,IF(L8="Vetlanda",Z50,IF(L8="Värnamo",Z51,"")))))))))))))</f>
        <v/>
      </c>
      <c r="AB7" s="61">
        <f>IF(L10=TRUE,AE23,IF(M10=TRUE,AE24,IF(N10=TRUE,AE25,IF(L11=TRUE,AE26,IF(M11=TRUE,AE27,IF(N11,AE28,0))))))</f>
        <v>0</v>
      </c>
      <c r="AC7" s="61">
        <f>IF(L13=TRUE,AF25,0)+IF(L14=TRUE,AF26,0)+IF(L15=TRUE,AF27,0)+IF(M13=TRUE,AF28,0)+IF(M14=TRUE,AF29,0)+IF(M15=TRUE,AF30,0)+IF(N13=TRUE,AF31,0)+IF(N14=TRUE,AF32,0)</f>
        <v>0</v>
      </c>
      <c r="AD7" s="65">
        <f>IF(L17=TRUE,AG18,0)</f>
        <v>0</v>
      </c>
      <c r="AE7" s="65">
        <f>IF(L19=TRUE,AH18,0)</f>
        <v>0</v>
      </c>
      <c r="AF7" s="61">
        <f>IF(L21=TRUE,AI22,0)+IF(L22=TRUE,AI23,0)+IF(M21=TRUE,AI24,0)+IF(M22=TRUE,AI25,0)+IF(N21=TRUE,AI26,0)</f>
        <v>0</v>
      </c>
      <c r="AG7" s="65">
        <f>IF(L24=TRUE,AJ22,0)+IF(L25=TRUE,AJ23,0)+IF(M24=TRUE,AJ24,0)+IF(M25=TRUE,AJ25,0)+IF(N24=TRUE,AJ26,0)</f>
        <v>0</v>
      </c>
      <c r="AH7" s="61">
        <f>IF(L27=TRUE,AK18,0)</f>
        <v>0</v>
      </c>
      <c r="AI7" s="61">
        <f>IF(L29=TRUE,AL18,0)</f>
        <v>0</v>
      </c>
      <c r="AJ7" s="61">
        <f>IF(L31=TRUE,AM18,0)</f>
        <v>0</v>
      </c>
      <c r="AK7" s="61">
        <f>IF(L33=TRUE,AN18,0)</f>
        <v>0</v>
      </c>
      <c r="AL7" s="61">
        <f>IF(L35=TRUE,AP18,0)</f>
        <v>0</v>
      </c>
      <c r="AM7" s="61">
        <f>IF(L37=TRUE,AQ18,0)</f>
        <v>0</v>
      </c>
      <c r="AN7" s="61">
        <f>IF(L39=TRUE,AR18,0)</f>
        <v>0</v>
      </c>
      <c r="AO7" s="61">
        <f>(IF(AC7&gt;3,2,0)+IF(AF7&gt;4,2,0)+IF(AJ7&gt;1,2,0))*IF(AND(AC7&gt;3,AF7&gt;4,AJ7&gt;1),2,1)</f>
        <v>0</v>
      </c>
      <c r="AP7" s="61">
        <f>IF('Länkar och text - Låst'!M25=TRUE,100,0)</f>
        <v>0</v>
      </c>
      <c r="AQ7" s="68">
        <f t="shared" si="0"/>
        <v>1</v>
      </c>
      <c r="AR7" s="125"/>
      <c r="AX7" s="126"/>
      <c r="AY7" s="126"/>
      <c r="AZ7" s="126"/>
      <c r="BA7" s="126"/>
      <c r="BB7" s="126"/>
      <c r="BC7" s="126"/>
      <c r="BD7" s="126"/>
      <c r="BE7" s="126"/>
      <c r="BF7" s="126"/>
      <c r="BG7" s="126"/>
      <c r="BH7" s="126"/>
      <c r="BI7" s="126"/>
      <c r="BJ7" s="126"/>
      <c r="BK7" s="126"/>
      <c r="BL7" s="126"/>
      <c r="BM7" s="126"/>
      <c r="BN7" s="126"/>
    </row>
    <row r="8" spans="2:67" ht="14.4" customHeight="1" x14ac:dyDescent="0.3">
      <c r="B8" s="365"/>
      <c r="C8" s="366"/>
      <c r="D8" s="366"/>
      <c r="E8" s="366"/>
      <c r="F8" s="366"/>
      <c r="G8" s="366"/>
      <c r="H8" s="366"/>
      <c r="I8" s="366"/>
      <c r="J8" s="367"/>
      <c r="L8" s="374" t="str">
        <f>'1 - Frågeformulär'!I6</f>
        <v>Klicka här och välj din kommun från listan!</v>
      </c>
      <c r="M8" s="375"/>
      <c r="N8" s="375"/>
      <c r="O8" s="375"/>
      <c r="P8" s="375"/>
      <c r="Q8" s="375"/>
      <c r="R8" s="375"/>
      <c r="S8" s="375"/>
      <c r="T8" s="376"/>
      <c r="W8" s="403" t="s">
        <v>53</v>
      </c>
      <c r="X8" s="404"/>
      <c r="Y8" s="62">
        <v>1</v>
      </c>
      <c r="Z8" s="62" t="str">
        <f>IF(L6="Östergötlands län",AA17,IF(L6="Örebro län",AA18,IF(L6="Västra Götalands län",AA19,IF(L6="Västmanlands län",AA20,IF(L6="Västernorrlands län",AA21,IF(L6="Västerbottens län",AA22,IF(L6="Värmlands län",AA23,IF(L6="Uppsala län",AA24,IF(L6="Södermanlands län",AA25,IF(L6="Stockholms län",AA26,IF(L6="Skåne län",AA27,IF(L6="Norrbottens län",AA28,IF(L6="Kronobergs län",AA29,IF(L6="Kalmar län",AA30,IF(L6="Jönköpings län",AA31,IF(L6="Jämtlands län",AA32,IF(L6="Hallands län",AA33,IF(L6="Gävleborgs län",AA34,IF(L6="Gotlands län",AA35,IF(L6="Dalarnas län",AA36,IF(L6="Blekinge län",AA37,"")))))))))))))))))))))</f>
        <v/>
      </c>
      <c r="AA8" s="62" t="str">
        <f>IF(L8="Aneby",AA39,IF(L8="Eksjö",AA40,IF(L8="Gislaved",AA41,IF(L8="Gnosjö",AA42,IF(L8="Habo",AA43,IF(L8="Jönköping",AA44,IF(L8="Mullsjö",AA45,IF(L8="Nässjö",AA46,IF(L8="Sävsjö",AA47,IF(L8="Tranås",AA48,IF(L8="Vaggeryd",AA49,IF(L8="Vetlanda",AA50,IF(L8="Värnamo",AA51,"")))))))))))))</f>
        <v/>
      </c>
      <c r="AB8" s="62">
        <f>IF(L10=TRUE,AE29,IF(M10=TRUE,AE30,IF(N10=TRUE,AE31,IF(L11=TRUE,AE32,IF(M11=TRUE,AE33,IF(N11,AE34,0))))))</f>
        <v>0</v>
      </c>
      <c r="AC8" s="62">
        <f>IF(L13=TRUE,AF33,0)+IF(L14=TRUE,AF34,0)+IF(L15=TRUE,AF35,0)+IF(M13=TRUE,AF36,0)+IF(M14=TRUE,AF37,0)+IF(M15=TRUE,AF38,0)+IF(N13=TRUE,AF39,0)+IF(N14=TRUE,AF40,0)</f>
        <v>0</v>
      </c>
      <c r="AD8" s="62">
        <f>IF(L17=TRUE,AG19,0)</f>
        <v>0</v>
      </c>
      <c r="AE8" s="62">
        <f>IF(L19=TRUE,AH19,0)</f>
        <v>0</v>
      </c>
      <c r="AF8" s="62">
        <f>IF(L21=TRUE,AI27,0)+IF(L22=TRUE,AI28,0)+IF(M21=TRUE,AI29,0)+IF(M22=TRUE,AI30,0)+IF(N21=TRUE,AI31,0)</f>
        <v>0</v>
      </c>
      <c r="AG8" s="62">
        <f>IF(L24=TRUE,AJ27,0)+IF(L25=TRUE,AJ28,0)+IF(M24=TRUE,AJ29,0)+IF(M25=TRUE,AJ30,0)+IF(N24=TRUE,AJ31,0)</f>
        <v>0</v>
      </c>
      <c r="AH8" s="62">
        <f>IF(L27=TRUE,AK19,0)</f>
        <v>0</v>
      </c>
      <c r="AI8" s="62">
        <f>IF(L29=TRUE,AL19,0)</f>
        <v>0</v>
      </c>
      <c r="AJ8" s="62">
        <f>IF(L31=TRUE,AM19,0)</f>
        <v>0</v>
      </c>
      <c r="AK8" s="62">
        <f>IF(L33=TRUE,AN19,0)</f>
        <v>0</v>
      </c>
      <c r="AL8" s="62">
        <f>IF(L35=TRUE,AP19,0)</f>
        <v>0</v>
      </c>
      <c r="AM8" s="62">
        <f>IF(L37=TRUE,AQ19,0)</f>
        <v>0</v>
      </c>
      <c r="AN8" s="62">
        <f>IF(L39=TRUE,AR19,0)</f>
        <v>0</v>
      </c>
      <c r="AO8" s="62">
        <f>(IF(AB8&gt;6,2,0)+IF(AC8&gt;4,2,0)+IF(AG8&gt;4,2,0))*IF(AND(AB8&gt;6,AC8&gt;1,AG8&gt;1),2,1)</f>
        <v>0</v>
      </c>
      <c r="AP8" s="62">
        <f>IF('Länkar och text - Låst'!M26=TRUE,100,0)</f>
        <v>0</v>
      </c>
      <c r="AQ8" s="69">
        <f t="shared" si="0"/>
        <v>1</v>
      </c>
      <c r="AR8" s="125"/>
      <c r="AX8" s="126"/>
      <c r="AY8" s="126"/>
      <c r="AZ8" s="126"/>
      <c r="BA8" s="126"/>
      <c r="BB8" s="126"/>
      <c r="BC8" s="126"/>
      <c r="BD8" s="126"/>
      <c r="BE8" s="126"/>
      <c r="BF8" s="126"/>
      <c r="BG8" s="126"/>
      <c r="BH8" s="126"/>
      <c r="BI8" s="126"/>
      <c r="BJ8" s="126"/>
      <c r="BK8" s="126"/>
      <c r="BL8" s="126"/>
      <c r="BM8" s="126"/>
      <c r="BN8" s="126"/>
    </row>
    <row r="9" spans="2:67" ht="14.4" customHeight="1" x14ac:dyDescent="0.3">
      <c r="B9" s="80"/>
      <c r="C9" s="398" t="s">
        <v>201</v>
      </c>
      <c r="D9" s="398"/>
      <c r="E9" s="398"/>
      <c r="F9" s="398"/>
      <c r="G9" s="398"/>
      <c r="H9" s="398"/>
      <c r="I9" s="398"/>
      <c r="J9" s="74"/>
      <c r="L9" s="377" t="s">
        <v>137</v>
      </c>
      <c r="M9" s="378"/>
      <c r="N9" s="378"/>
      <c r="O9" s="378"/>
      <c r="P9" s="378"/>
      <c r="Q9" s="378"/>
      <c r="R9" s="378"/>
      <c r="S9" s="378"/>
      <c r="T9" s="379"/>
      <c r="W9" s="405" t="s">
        <v>59</v>
      </c>
      <c r="X9" s="406"/>
      <c r="Y9" s="63">
        <v>1</v>
      </c>
      <c r="Z9" s="63" t="str">
        <f>IF(L6="Östergötlands län",AB17,IF(L6="Örebro län",AB18,IF(L6="Västra Götalands län",AB19,IF(L6="Västmanlands län",AB20,IF(L6="Västernorrlands län",AB21,IF(L6="Västerbottens län",AB22,IF(L6="Värmlands län",AB23,IF(L6="Uppsala län",AB24,IF(L6="Södermanlands län",AB25,IF(L6="Stockholms län",AB26,IF(L6="Skåne län",AB27,IF(L6="Norrbottens län",AB28,IF(L6="Kronobergs län",AB29,IF(L6="Kalmar län",AB30,IF(L6="Jönköpings län",AB31,IF(L6="Jämtlands län",AB32,IF(L6="Hallands län",AB33,IF(L6="Gävleborgs län",AB34,IF(L6="Gotlands län",AB35,IF(L6="Dalarnas län",AB36,IF(L6="Blekinge län",AB37,"")))))))))))))))))))))</f>
        <v/>
      </c>
      <c r="AA9" s="63" t="str">
        <f>IF(L8="Aneby",AB39,IF(L8="Eksjö",AB40,IF(L8="Gislaved",AB41,IF(L8="Gnosjö",AB42,IF(L8="Habo",AB43,IF(L8="Jönköping",AB44,IF(L8="Mullsjö",AB45,IF(L8="Nässjö",AB46,IF(L8="Sävsjö",AB47,IF(L8="Tranås",AB48,IF(L8="Vaggeryd",AB49,IF(L8="Vetlanda",AB50,IF(L8="Värnamo",AB51,"")))))))))))))</f>
        <v/>
      </c>
      <c r="AB9" s="63">
        <f>IF(L10=TRUE,AE35,IF(M10=TRUE,AE36,IF(N10=TRUE,AE37,IF(L11=TRUE,AE38,IF(M11=TRUE,AE39,IF(N11,AE40,0))))))</f>
        <v>0</v>
      </c>
      <c r="AC9" s="63">
        <f>IF(L13=TRUE,AF41,0)+IF(L14=TRUE,AF42,0)+IF(L15=TRUE,AF43,0)+IF(M13=TRUE,AF44,0)+IF(M14=TRUE,AF45,0)+IF(M15=TRUE,AF46,0)+IF(N13=TRUE,AF47,0)+IF(N14=TRUE,AF48,0)</f>
        <v>0</v>
      </c>
      <c r="AD9" s="63">
        <f>IF(L17=TRUE,AG20,0)</f>
        <v>0</v>
      </c>
      <c r="AE9" s="63">
        <f>IF(L19=TRUE,AH20,0)</f>
        <v>0</v>
      </c>
      <c r="AF9" s="63">
        <f>IF(L21=TRUE,AI32,0)+IF(L22=TRUE,AI33,0)+IF(M21=TRUE,AI34,0)+IF(M22=TRUE,AI35,0)+IF(N21=TRUE,AI36,0)</f>
        <v>0</v>
      </c>
      <c r="AG9" s="63">
        <f>IF(L24=TRUE,AJ32,0)+IF(L25=TRUE,AJ33,0)+IF(M24=TRUE,AJ34,0)+IF(M25=TRUE,AJ35,0)+IF(N24=TRUE,AJ36,0)</f>
        <v>0</v>
      </c>
      <c r="AH9" s="63">
        <f>IF(L27=TRUE,AK20,0)</f>
        <v>0</v>
      </c>
      <c r="AI9" s="63">
        <f>IF(L29=TRUE,AL20,0)</f>
        <v>0</v>
      </c>
      <c r="AJ9" s="63">
        <f>IF(L31=TRUE,AM20,0)</f>
        <v>0</v>
      </c>
      <c r="AK9" s="63">
        <f>IF(L33=TRUE,AN20,0)</f>
        <v>0</v>
      </c>
      <c r="AL9" s="63">
        <f>IF(L35=TRUE,AP20,0)</f>
        <v>0</v>
      </c>
      <c r="AM9" s="63">
        <f>IF(L37=TRUE,AQ20,0)</f>
        <v>0</v>
      </c>
      <c r="AN9" s="63">
        <f>IF(L39=TRUE,AR20,0)</f>
        <v>0</v>
      </c>
      <c r="AO9" s="63">
        <f>(IF(AB9&gt;6,2,0)+IF(AF9&gt;4,2,0)+IF(AL9&gt;1,2,0))*IF(AND(AB9&gt;6,AF9&gt;4,AL9&gt;1),2,1)</f>
        <v>0</v>
      </c>
      <c r="AP9" s="63">
        <f>IF('Länkar och text - Låst'!N24=TRUE,100,0)</f>
        <v>0</v>
      </c>
      <c r="AQ9" s="70">
        <f t="shared" si="0"/>
        <v>1</v>
      </c>
      <c r="AR9" s="125"/>
      <c r="AX9" s="126"/>
      <c r="AY9" s="126"/>
      <c r="AZ9" s="126"/>
      <c r="BA9" s="126"/>
      <c r="BB9" s="126"/>
      <c r="BC9" s="126"/>
      <c r="BD9" s="126"/>
      <c r="BE9" s="126"/>
      <c r="BF9" s="126"/>
      <c r="BG9" s="126"/>
      <c r="BH9" s="126"/>
      <c r="BI9" s="126"/>
      <c r="BJ9" s="126"/>
      <c r="BK9" s="126"/>
      <c r="BL9" s="126"/>
      <c r="BM9" s="126"/>
      <c r="BN9" s="126"/>
    </row>
    <row r="10" spans="2:67" ht="15.6" customHeight="1" x14ac:dyDescent="0.3">
      <c r="B10" s="80"/>
      <c r="C10" s="398"/>
      <c r="D10" s="398"/>
      <c r="E10" s="398"/>
      <c r="F10" s="398"/>
      <c r="G10" s="398"/>
      <c r="H10" s="398"/>
      <c r="I10" s="398"/>
      <c r="J10" s="74"/>
      <c r="L10" s="4" t="b">
        <v>0</v>
      </c>
      <c r="M10" s="4" t="b">
        <v>0</v>
      </c>
      <c r="N10" s="4" t="b">
        <v>0</v>
      </c>
      <c r="O10" s="11"/>
      <c r="P10" s="11"/>
      <c r="Q10" s="12"/>
      <c r="R10" s="8" t="s">
        <v>150</v>
      </c>
      <c r="S10" s="9" t="s">
        <v>141</v>
      </c>
      <c r="T10" s="9" t="s">
        <v>140</v>
      </c>
      <c r="W10" s="407" t="s">
        <v>58</v>
      </c>
      <c r="X10" s="408"/>
      <c r="Y10" s="64">
        <v>1</v>
      </c>
      <c r="Z10" s="64" t="str">
        <f>IF(L6="Östergötlands län",AC17,IF(L6="Örebro län",AC18,IF(L6="Västra Götalands län",AC19,IF(L6="Västmanlands län",AC20,IF(L6="Västernorrlands län",AC21,IF(L6="Västerbottens län",AC22,IF(L6="Värmlands län",AC23,IF(L6="Uppsala län",AC24,IF(L6="Södermanlands län",AC25,IF(L6="Stockholms län",AC26,IF(L6="Skåne län",AC27,IF(L6="Norrbottens län",AC28,IF(L6="Kronobergs län",AC29,IF(L6="Kalmar län",AC30,IF(L6="Jönköpings län",AC31,IF(L6="Jämtlands län",AC32,IF(L6="Hallands län",AC33,IF(L6="Gävleborgs län",AC34,IF(L6="Gotlands län",AC35,IF(L6="Dalarnas län",AC36,IF(L6="Blekinge län",AC37,"")))))))))))))))))))))</f>
        <v/>
      </c>
      <c r="AA10" s="64" t="str">
        <f>IF(L8="Aneby",AC39,IF(L8="Eksjö",AC40,IF(L8="Gislaved",AC41,IF(L8="Gnosjö",AC42,IF(L8="Habo",AC43,IF(L8="Jönköping",AC44,IF(L8="Mullsjö",AC45,IF(L8="Nässjö",AC46,IF(L8="Sävsjö",AC47,IF(L8="Tranås",AC48,IF(L8="Vaggeryd",AC49,IF(L8="Vetlanda",AC50,IF(L8="Värnamo",AC51,"")))))))))))))</f>
        <v/>
      </c>
      <c r="AB10" s="64">
        <f>IF(L10=TRUE,AE41,IF(M10=TRUE,AE42,IF(N10=TRUE,AE43,IF(L11=TRUE,AE44,IF(M11=TRUE,AE45,IF(N11,AE46,0))))))</f>
        <v>0</v>
      </c>
      <c r="AC10" s="64">
        <f>IF(L13=TRUE,AF49,0)+IF(L14=TRUE,AF50,0)+IF(L15=TRUE,AF51,0)+IF(M13=TRUE,AF52,0)+IF(M14=TRUE,AF53,0)+IF(M15=TRUE,AF54,0)+IF(N13=TRUE,AF55,0)+IF(N14=TRUE,AF56,0)</f>
        <v>0</v>
      </c>
      <c r="AD10" s="64">
        <f>IF(L17=TRUE,AG21,0)</f>
        <v>0</v>
      </c>
      <c r="AE10" s="64">
        <f>IF(L19=TRUE,AH21,0)</f>
        <v>0</v>
      </c>
      <c r="AF10" s="64">
        <f>IF(L21=TRUE,AI37,0)+IF(L22=TRUE,AI38,0)+IF(M21=TRUE,AI39,0)+IF(M22=TRUE,AI40,0)+IF(N21=TRUE,AI41,0)</f>
        <v>0</v>
      </c>
      <c r="AG10" s="64">
        <f>IF(L24=TRUE,AJ37,0)+IF(L25=TRUE,AJ38,0)+IF(M24=TRUE,AJ39,0)+IF(M25=TRUE,AJ40,0)+IF(N24=TRUE,AJ41,0)</f>
        <v>0</v>
      </c>
      <c r="AH10" s="64">
        <f>IF(L27=TRUE,AK21,0)</f>
        <v>0</v>
      </c>
      <c r="AI10" s="64">
        <f>IF(L29=TRUE,AL21,0)</f>
        <v>0</v>
      </c>
      <c r="AJ10" s="64">
        <f>IF(L31=TRUE,AM21,0)</f>
        <v>0</v>
      </c>
      <c r="AK10" s="64">
        <f>IF(L33=TRUE,AN21,0)</f>
        <v>0</v>
      </c>
      <c r="AL10" s="64">
        <f>IF(L35=TRUE,AP21,0)</f>
        <v>0</v>
      </c>
      <c r="AM10" s="64">
        <f>IF(L37=TRUE,AQ21,0)</f>
        <v>0</v>
      </c>
      <c r="AN10" s="64">
        <f>IF(L39=TRUE,AR21,0)</f>
        <v>0</v>
      </c>
      <c r="AO10" s="64">
        <f>(IF(AC10&gt;4,2,0)+IF(AF10&gt;4,2,0)+IF(AK10&gt;1,2,0))*IF(AND(AC10&gt;4,AF10&gt;4,AK10&gt;1),2,1)</f>
        <v>0</v>
      </c>
      <c r="AP10" s="64">
        <f>IF('Länkar och text - Låst'!N25=TRUE,100,0)</f>
        <v>0</v>
      </c>
      <c r="AQ10" s="71">
        <f t="shared" si="0"/>
        <v>1</v>
      </c>
      <c r="AR10" s="125"/>
      <c r="AX10" s="126"/>
      <c r="AY10" s="126"/>
      <c r="AZ10" s="126"/>
      <c r="BA10" s="126"/>
      <c r="BB10" s="126"/>
      <c r="BC10" s="126"/>
      <c r="BD10" s="126"/>
      <c r="BE10" s="126"/>
      <c r="BF10" s="126"/>
      <c r="BG10" s="126"/>
      <c r="BH10" s="126"/>
      <c r="BI10" s="126"/>
      <c r="BJ10" s="126"/>
      <c r="BK10" s="126"/>
      <c r="BL10" s="126"/>
      <c r="BM10" s="126"/>
      <c r="BN10" s="126"/>
    </row>
    <row r="11" spans="2:67" ht="15.6" customHeight="1" x14ac:dyDescent="0.3">
      <c r="B11" s="344"/>
      <c r="C11" s="380" t="s">
        <v>251</v>
      </c>
      <c r="D11" s="381"/>
      <c r="E11" s="381"/>
      <c r="F11" s="381"/>
      <c r="G11" s="381"/>
      <c r="H11" s="381"/>
      <c r="I11" s="382"/>
      <c r="J11" s="131"/>
      <c r="L11" s="4" t="b">
        <v>0</v>
      </c>
      <c r="M11" s="4" t="b">
        <v>0</v>
      </c>
      <c r="N11" s="4" t="b">
        <v>0</v>
      </c>
      <c r="O11" s="3"/>
      <c r="P11" s="3"/>
      <c r="Q11" s="3"/>
      <c r="R11" s="9" t="s">
        <v>142</v>
      </c>
      <c r="S11" s="9" t="s">
        <v>143</v>
      </c>
      <c r="T11" s="9" t="s">
        <v>151</v>
      </c>
      <c r="W11" s="409" t="s">
        <v>60</v>
      </c>
      <c r="X11" s="410"/>
      <c r="Y11" s="120">
        <v>1</v>
      </c>
      <c r="Z11" s="120" t="str">
        <f>IF(L6="Östergötlands län",AD17,IF(L6="Örebro län",AD18,IF(L6="Västra Götalands län",AD19,IF(L6="Västmanlands län",AD20,IF(L6="Västernorrlands län",AD21,IF(L6="Västerbottens län",AD22,IF(L6="Värmlands län",AD23,IF(L6="Uppsala län",AD24,IF(L6="Södermanlands län",AD25,IF(L6="Stockholms län",AD26,IF(L6="Skåne län",AD27,IF(L6="Norrbottens län",AD28,IF(L6="Kronobergs län",AD29,IF(L6="Kalmar län",AD30,IF(L6="Jönköpings län",AD31,IF(L6="Jämtlands län",AD32,IF(L6="Hallands län",AD33,IF(L6="Gävleborgs län",AD34,IF(L6="Gotlands län",AD35,IF(L6="Dalarnas län",AD36,IF(L6="Blekinge län",AD37,"")))))))))))))))))))))</f>
        <v/>
      </c>
      <c r="AA11" s="120" t="str">
        <f>IF(L8="Aneby",AD39,IF(L8="Eksjö",AD40,IF(L8="Gislaved",AD41,IF(L8="Gnosjö",AD42,IF(L8="Habo",AD43,IF(L8="Jönköping",AD44,IF(L8="Mullsjö",AD45,IF(L8="Nässjö",AD46,IF(L8="Sävsjö",AD47,IF(L8="Tranås",AD48,IF(L8="Vaggeryd",AD49,IF(L8="Vetlanda",AD50,IF(L8="Värnamo",AD51,"")))))))))))))</f>
        <v/>
      </c>
      <c r="AB11" s="120">
        <f>IF(L10=TRUE,AE47,IF(M10=TRUE,AE48,IF(N10=TRUE,AE49,IF(L11=TRUE,AE50,IF(M11=TRUE,AE51,IF(N11,AE52,0))))))</f>
        <v>0</v>
      </c>
      <c r="AC11" s="120">
        <f>IF(L13=TRUE,AF57,0)+IF(L14=TRUE,AF58,0)+IF(L15=TRUE,AF59,0)+IF(M13=TRUE,AF60,0)+IF(M14=TRUE,AF61,0)+IF(M15=TRUE,AF62,0)+IF(N13=TRUE,AF63,0)+IF(N14=TRUE,AF64,0)</f>
        <v>0</v>
      </c>
      <c r="AD11" s="120">
        <f>IF(L17=TRUE,AG22,0)</f>
        <v>0</v>
      </c>
      <c r="AE11" s="120">
        <f>IF(L19=TRUE,AH22,0)</f>
        <v>0</v>
      </c>
      <c r="AF11" s="120">
        <f>IF(L21=TRUE,AI42,0)+IF(L22=TRUE,AI43,0)+IF(M21=TRUE,AI44,0)+IF(M22=TRUE,AI45,0)+IF(N21=TRUE,AI46,0)</f>
        <v>0</v>
      </c>
      <c r="AG11" s="120">
        <f>IF(L24=TRUE,AJ42,0)+IF(L25=TRUE,AJ43,0)+IF(M24=TRUE,AJ44,0)+IF(M25=TRUE,AJ45,0)+IF(N24=TRUE,AJ46,0)</f>
        <v>0</v>
      </c>
      <c r="AH11" s="120">
        <f>IF(L27=TRUE,AK22,0)</f>
        <v>0</v>
      </c>
      <c r="AI11" s="120">
        <f>IF(L29=TRUE,AL22,0)</f>
        <v>0</v>
      </c>
      <c r="AJ11" s="120">
        <f>IF(L31=TRUE,AM22,0)</f>
        <v>0</v>
      </c>
      <c r="AK11" s="120">
        <f>IF(L33=TRUE,AN22,0)</f>
        <v>0</v>
      </c>
      <c r="AL11" s="120">
        <f>IF(L35=TRUE,AP22,0)</f>
        <v>0</v>
      </c>
      <c r="AM11" s="120">
        <f>IF(L37=TRUE,AQ22,0)</f>
        <v>0</v>
      </c>
      <c r="AN11" s="120">
        <f>IF(L39=TRUE,AR22,0)</f>
        <v>0</v>
      </c>
      <c r="AO11" s="120">
        <f>(IF(AH11&gt;4,2,0)+IF(AM11&gt;4,2,0)+IF(AN11&gt;4,2,0))*IF(AND(AH11&gt;4,AM11&gt;4,AN11&gt;4),2,1)</f>
        <v>0</v>
      </c>
      <c r="AP11" s="120">
        <f>IF('Länkar och text - Låst'!N26=TRUE,100,0)</f>
        <v>0</v>
      </c>
      <c r="AQ11" s="66">
        <f t="shared" si="0"/>
        <v>1</v>
      </c>
      <c r="AR11" s="125"/>
      <c r="AX11" s="126"/>
      <c r="AY11" s="126"/>
      <c r="AZ11" s="126"/>
      <c r="BA11" s="126"/>
      <c r="BB11" s="126"/>
      <c r="BC11" s="126"/>
      <c r="BD11" s="126"/>
      <c r="BE11" s="126"/>
      <c r="BF11" s="126"/>
      <c r="BG11" s="126"/>
      <c r="BH11" s="126"/>
      <c r="BI11" s="126"/>
      <c r="BJ11" s="126"/>
      <c r="BK11" s="126"/>
      <c r="BL11" s="126"/>
      <c r="BM11" s="126"/>
      <c r="BN11" s="126"/>
    </row>
    <row r="12" spans="2:67" ht="15.6" x14ac:dyDescent="0.3">
      <c r="B12" s="345"/>
      <c r="C12" s="383"/>
      <c r="D12" s="384"/>
      <c r="E12" s="384"/>
      <c r="F12" s="384"/>
      <c r="G12" s="384"/>
      <c r="H12" s="384"/>
      <c r="I12" s="385"/>
      <c r="J12" s="132"/>
      <c r="L12" s="368" t="s">
        <v>138</v>
      </c>
      <c r="M12" s="369"/>
      <c r="N12" s="369"/>
      <c r="O12" s="369"/>
      <c r="P12" s="369"/>
      <c r="Q12" s="369"/>
      <c r="R12" s="369"/>
      <c r="S12" s="369"/>
      <c r="T12" s="370"/>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7"/>
      <c r="AS12" s="127"/>
    </row>
    <row r="13" spans="2:67" ht="15.6" customHeight="1" x14ac:dyDescent="0.3">
      <c r="B13" s="345"/>
      <c r="C13" s="383"/>
      <c r="D13" s="384"/>
      <c r="E13" s="384"/>
      <c r="F13" s="384"/>
      <c r="G13" s="384"/>
      <c r="H13" s="384"/>
      <c r="I13" s="385"/>
      <c r="J13" s="132"/>
      <c r="L13" s="2" t="b">
        <v>0</v>
      </c>
      <c r="M13" s="2" t="b">
        <v>0</v>
      </c>
      <c r="N13" s="2" t="b">
        <v>0</v>
      </c>
      <c r="O13" s="6"/>
      <c r="P13" s="6"/>
      <c r="Q13" s="6"/>
      <c r="R13" s="10" t="s">
        <v>144</v>
      </c>
      <c r="S13" s="10" t="s">
        <v>147</v>
      </c>
      <c r="T13" s="10" t="s">
        <v>46</v>
      </c>
      <c r="W13" s="414"/>
      <c r="X13" s="356" t="s">
        <v>254</v>
      </c>
      <c r="Y13" s="357"/>
      <c r="Z13" s="357"/>
      <c r="AA13" s="358"/>
      <c r="AB13" s="417" t="s">
        <v>267</v>
      </c>
      <c r="AC13" s="418"/>
      <c r="AD13" s="418"/>
      <c r="AE13" s="418"/>
      <c r="AF13" s="418"/>
      <c r="AG13" s="418"/>
      <c r="AH13" s="418"/>
      <c r="AI13" s="418"/>
      <c r="AJ13" s="418"/>
      <c r="AK13" s="418"/>
      <c r="AL13" s="418"/>
      <c r="AM13" s="418"/>
      <c r="AN13" s="418"/>
      <c r="AO13" s="418"/>
      <c r="AP13" s="418"/>
      <c r="AQ13" s="418"/>
      <c r="AR13" s="419"/>
      <c r="AS13" s="127"/>
    </row>
    <row r="14" spans="2:67" ht="15.6" customHeight="1" x14ac:dyDescent="0.3">
      <c r="B14" s="346"/>
      <c r="C14" s="386"/>
      <c r="D14" s="387"/>
      <c r="E14" s="387"/>
      <c r="F14" s="387"/>
      <c r="G14" s="387"/>
      <c r="H14" s="387"/>
      <c r="I14" s="388"/>
      <c r="J14" s="133"/>
      <c r="L14" s="2" t="b">
        <v>0</v>
      </c>
      <c r="M14" s="2" t="b">
        <v>0</v>
      </c>
      <c r="N14" s="2" t="b">
        <v>0</v>
      </c>
      <c r="O14" s="6"/>
      <c r="P14" s="6"/>
      <c r="Q14" s="6"/>
      <c r="R14" s="10" t="s">
        <v>145</v>
      </c>
      <c r="S14" s="10" t="s">
        <v>148</v>
      </c>
      <c r="T14" s="10" t="s">
        <v>149</v>
      </c>
      <c r="W14" s="415"/>
      <c r="X14" s="359"/>
      <c r="Y14" s="360"/>
      <c r="Z14" s="360"/>
      <c r="AA14" s="361"/>
      <c r="AB14" s="420"/>
      <c r="AC14" s="421"/>
      <c r="AD14" s="421"/>
      <c r="AE14" s="421"/>
      <c r="AF14" s="421"/>
      <c r="AG14" s="421"/>
      <c r="AH14" s="421"/>
      <c r="AI14" s="421"/>
      <c r="AJ14" s="421"/>
      <c r="AK14" s="421"/>
      <c r="AL14" s="421"/>
      <c r="AM14" s="421"/>
      <c r="AN14" s="421"/>
      <c r="AO14" s="421"/>
      <c r="AP14" s="421"/>
      <c r="AQ14" s="421"/>
      <c r="AR14" s="422"/>
      <c r="AS14" s="127"/>
    </row>
    <row r="15" spans="2:67" ht="15.6" customHeight="1" x14ac:dyDescent="0.3">
      <c r="B15" s="344"/>
      <c r="C15" s="380" t="s">
        <v>256</v>
      </c>
      <c r="D15" s="381"/>
      <c r="E15" s="381"/>
      <c r="F15" s="381"/>
      <c r="G15" s="381"/>
      <c r="H15" s="381"/>
      <c r="I15" s="382"/>
      <c r="J15" s="131"/>
      <c r="L15" s="2" t="b">
        <v>0</v>
      </c>
      <c r="M15" s="2" t="b">
        <v>0</v>
      </c>
      <c r="N15" s="2" t="b">
        <v>0</v>
      </c>
      <c r="O15" s="6"/>
      <c r="P15" s="6"/>
      <c r="Q15" s="6"/>
      <c r="R15" s="10" t="s">
        <v>146</v>
      </c>
      <c r="S15" s="10" t="s">
        <v>68</v>
      </c>
      <c r="T15" s="10" t="s">
        <v>51</v>
      </c>
      <c r="W15" s="416"/>
      <c r="X15" s="411"/>
      <c r="Y15" s="412"/>
      <c r="Z15" s="412"/>
      <c r="AA15" s="413"/>
      <c r="AB15" s="423"/>
      <c r="AC15" s="424"/>
      <c r="AD15" s="424"/>
      <c r="AE15" s="424"/>
      <c r="AF15" s="424"/>
      <c r="AG15" s="424"/>
      <c r="AH15" s="424"/>
      <c r="AI15" s="424"/>
      <c r="AJ15" s="424"/>
      <c r="AK15" s="424"/>
      <c r="AL15" s="424"/>
      <c r="AM15" s="424"/>
      <c r="AN15" s="424"/>
      <c r="AO15" s="424"/>
      <c r="AP15" s="424"/>
      <c r="AQ15" s="424"/>
      <c r="AR15" s="425"/>
      <c r="AS15" s="127"/>
    </row>
    <row r="16" spans="2:67" ht="14.4" customHeight="1" x14ac:dyDescent="0.3">
      <c r="B16" s="345"/>
      <c r="C16" s="383"/>
      <c r="D16" s="384"/>
      <c r="E16" s="384"/>
      <c r="F16" s="384"/>
      <c r="G16" s="384"/>
      <c r="H16" s="384"/>
      <c r="I16" s="385"/>
      <c r="J16" s="134"/>
      <c r="L16" s="330" t="s">
        <v>154</v>
      </c>
      <c r="M16" s="331"/>
      <c r="N16" s="331"/>
      <c r="O16" s="331"/>
      <c r="P16" s="331"/>
      <c r="Q16" s="331"/>
      <c r="R16" s="331"/>
      <c r="S16" s="331"/>
      <c r="T16" s="332"/>
      <c r="W16" s="343" t="s">
        <v>122</v>
      </c>
      <c r="X16" s="340"/>
      <c r="Y16" s="340"/>
      <c r="Z16" s="340"/>
      <c r="AA16" s="340"/>
      <c r="AB16" s="340"/>
      <c r="AC16" s="340"/>
      <c r="AD16" s="340"/>
      <c r="AE16" s="109" t="s">
        <v>124</v>
      </c>
      <c r="AF16" s="105" t="s">
        <v>125</v>
      </c>
      <c r="AG16" s="105" t="s">
        <v>126</v>
      </c>
      <c r="AH16" s="105" t="s">
        <v>127</v>
      </c>
      <c r="AI16" s="105" t="s">
        <v>128</v>
      </c>
      <c r="AJ16" s="105" t="s">
        <v>129</v>
      </c>
      <c r="AK16" s="105" t="s">
        <v>130</v>
      </c>
      <c r="AL16" s="105" t="s">
        <v>131</v>
      </c>
      <c r="AM16" s="105" t="s">
        <v>132</v>
      </c>
      <c r="AN16" s="105" t="s">
        <v>133</v>
      </c>
      <c r="AO16" s="139"/>
      <c r="AP16" s="105" t="s">
        <v>134</v>
      </c>
      <c r="AQ16" s="105" t="s">
        <v>135</v>
      </c>
      <c r="AR16" s="108" t="s">
        <v>170</v>
      </c>
    </row>
    <row r="17" spans="2:44" ht="15.6" customHeight="1" x14ac:dyDescent="0.3">
      <c r="B17" s="345"/>
      <c r="C17" s="383"/>
      <c r="D17" s="384"/>
      <c r="E17" s="384"/>
      <c r="F17" s="384"/>
      <c r="G17" s="384"/>
      <c r="H17" s="384"/>
      <c r="I17" s="385"/>
      <c r="J17" s="134"/>
      <c r="L17" s="55" t="b">
        <v>0</v>
      </c>
      <c r="M17" s="55" t="b">
        <v>0</v>
      </c>
      <c r="N17" s="55" t="b">
        <v>0</v>
      </c>
      <c r="O17" s="6"/>
      <c r="P17" s="6"/>
      <c r="Q17" s="6"/>
      <c r="R17" s="13" t="s">
        <v>5</v>
      </c>
      <c r="S17" s="13" t="s">
        <v>0</v>
      </c>
      <c r="T17" s="13" t="s">
        <v>6</v>
      </c>
      <c r="W17" s="336" t="s">
        <v>7</v>
      </c>
      <c r="X17" s="337"/>
      <c r="Y17" s="28">
        <v>1</v>
      </c>
      <c r="Z17" s="27">
        <v>1</v>
      </c>
      <c r="AA17" s="24">
        <v>1</v>
      </c>
      <c r="AB17" s="25">
        <v>1</v>
      </c>
      <c r="AC17" s="26">
        <v>1</v>
      </c>
      <c r="AD17" s="14">
        <v>1</v>
      </c>
      <c r="AE17" s="82">
        <v>2</v>
      </c>
      <c r="AF17" s="82">
        <v>4</v>
      </c>
      <c r="AG17" s="82">
        <v>2</v>
      </c>
      <c r="AH17" s="18">
        <v>3</v>
      </c>
      <c r="AI17" s="82">
        <v>4</v>
      </c>
      <c r="AJ17" s="82">
        <v>2</v>
      </c>
      <c r="AK17" s="82">
        <v>4</v>
      </c>
      <c r="AL17" s="82">
        <v>5</v>
      </c>
      <c r="AM17" s="82">
        <v>5</v>
      </c>
      <c r="AN17" s="82">
        <v>3</v>
      </c>
      <c r="AO17" s="82"/>
      <c r="AP17" s="82">
        <v>3</v>
      </c>
      <c r="AQ17" s="82">
        <v>4</v>
      </c>
      <c r="AR17" s="82">
        <v>5</v>
      </c>
    </row>
    <row r="18" spans="2:44" ht="15.6" customHeight="1" x14ac:dyDescent="0.3">
      <c r="B18" s="345"/>
      <c r="C18" s="383"/>
      <c r="D18" s="384"/>
      <c r="E18" s="384"/>
      <c r="F18" s="384"/>
      <c r="G18" s="384"/>
      <c r="H18" s="384"/>
      <c r="I18" s="385"/>
      <c r="J18" s="134"/>
      <c r="L18" s="333" t="s">
        <v>161</v>
      </c>
      <c r="M18" s="334"/>
      <c r="N18" s="334"/>
      <c r="O18" s="334"/>
      <c r="P18" s="334"/>
      <c r="Q18" s="334"/>
      <c r="R18" s="334"/>
      <c r="S18" s="334"/>
      <c r="T18" s="335"/>
      <c r="W18" s="336" t="s">
        <v>8</v>
      </c>
      <c r="X18" s="337"/>
      <c r="Y18" s="28">
        <v>1</v>
      </c>
      <c r="Z18" s="27">
        <v>1</v>
      </c>
      <c r="AA18" s="24">
        <v>1</v>
      </c>
      <c r="AB18" s="25">
        <v>1</v>
      </c>
      <c r="AC18" s="26">
        <v>1</v>
      </c>
      <c r="AD18" s="14">
        <v>1</v>
      </c>
      <c r="AE18" s="83">
        <v>4</v>
      </c>
      <c r="AF18" s="83">
        <v>2</v>
      </c>
      <c r="AG18" s="84">
        <v>2</v>
      </c>
      <c r="AH18" s="19">
        <v>4</v>
      </c>
      <c r="AI18" s="83">
        <v>5</v>
      </c>
      <c r="AJ18" s="83">
        <v>2</v>
      </c>
      <c r="AK18" s="84">
        <v>2</v>
      </c>
      <c r="AL18" s="84">
        <v>3</v>
      </c>
      <c r="AM18" s="84">
        <v>5</v>
      </c>
      <c r="AN18" s="84">
        <v>1</v>
      </c>
      <c r="AO18" s="84"/>
      <c r="AP18" s="84">
        <v>4</v>
      </c>
      <c r="AQ18" s="84">
        <v>2</v>
      </c>
      <c r="AR18" s="84">
        <v>1</v>
      </c>
    </row>
    <row r="19" spans="2:44" ht="15.6" customHeight="1" x14ac:dyDescent="0.3">
      <c r="B19" s="345"/>
      <c r="C19" s="383"/>
      <c r="D19" s="384"/>
      <c r="E19" s="384"/>
      <c r="F19" s="384"/>
      <c r="G19" s="384"/>
      <c r="H19" s="384"/>
      <c r="I19" s="385"/>
      <c r="J19" s="134"/>
      <c r="L19" s="56" t="b">
        <v>0</v>
      </c>
      <c r="M19" s="56" t="b">
        <v>0</v>
      </c>
      <c r="N19" s="56" t="b">
        <v>0</v>
      </c>
      <c r="O19" s="6"/>
      <c r="P19" s="6"/>
      <c r="Q19" s="6"/>
      <c r="R19" s="10" t="s">
        <v>5</v>
      </c>
      <c r="S19" s="10" t="s">
        <v>0</v>
      </c>
      <c r="T19" s="10" t="s">
        <v>6</v>
      </c>
      <c r="W19" s="336" t="s">
        <v>9</v>
      </c>
      <c r="X19" s="337"/>
      <c r="Y19" s="28">
        <v>1</v>
      </c>
      <c r="Z19" s="27">
        <v>1</v>
      </c>
      <c r="AA19" s="24">
        <v>1</v>
      </c>
      <c r="AB19" s="25">
        <v>1</v>
      </c>
      <c r="AC19" s="26">
        <v>1</v>
      </c>
      <c r="AD19" s="14">
        <v>1</v>
      </c>
      <c r="AE19" s="83">
        <v>6</v>
      </c>
      <c r="AF19" s="83">
        <v>4</v>
      </c>
      <c r="AG19" s="89">
        <v>1</v>
      </c>
      <c r="AH19" s="107">
        <v>4</v>
      </c>
      <c r="AI19" s="83">
        <v>4</v>
      </c>
      <c r="AJ19" s="83">
        <v>1</v>
      </c>
      <c r="AK19" s="89">
        <v>5</v>
      </c>
      <c r="AL19" s="89">
        <v>2</v>
      </c>
      <c r="AM19" s="89">
        <v>1</v>
      </c>
      <c r="AN19" s="89">
        <v>3</v>
      </c>
      <c r="AO19" s="89"/>
      <c r="AP19" s="89">
        <v>1</v>
      </c>
      <c r="AQ19" s="89">
        <v>1</v>
      </c>
      <c r="AR19" s="89">
        <v>1</v>
      </c>
    </row>
    <row r="20" spans="2:44" ht="15.6" customHeight="1" x14ac:dyDescent="0.3">
      <c r="B20" s="346"/>
      <c r="C20" s="386"/>
      <c r="D20" s="387"/>
      <c r="E20" s="387"/>
      <c r="F20" s="387"/>
      <c r="G20" s="387"/>
      <c r="H20" s="387"/>
      <c r="I20" s="388"/>
      <c r="J20" s="135"/>
      <c r="L20" s="330" t="s">
        <v>139</v>
      </c>
      <c r="M20" s="331"/>
      <c r="N20" s="331"/>
      <c r="O20" s="331"/>
      <c r="P20" s="331"/>
      <c r="Q20" s="331"/>
      <c r="R20" s="331"/>
      <c r="S20" s="331"/>
      <c r="T20" s="332"/>
      <c r="W20" s="336" t="s">
        <v>10</v>
      </c>
      <c r="X20" s="337"/>
      <c r="Y20" s="28">
        <v>1</v>
      </c>
      <c r="Z20" s="27">
        <v>1</v>
      </c>
      <c r="AA20" s="24">
        <v>1</v>
      </c>
      <c r="AB20" s="25">
        <v>1</v>
      </c>
      <c r="AC20" s="26">
        <v>1</v>
      </c>
      <c r="AD20" s="14">
        <v>1</v>
      </c>
      <c r="AE20" s="83">
        <v>8</v>
      </c>
      <c r="AF20" s="83">
        <v>2</v>
      </c>
      <c r="AG20" s="85">
        <v>4</v>
      </c>
      <c r="AH20" s="20">
        <v>5</v>
      </c>
      <c r="AI20" s="83">
        <v>5</v>
      </c>
      <c r="AJ20" s="83">
        <v>2</v>
      </c>
      <c r="AK20" s="85">
        <v>3</v>
      </c>
      <c r="AL20" s="85">
        <v>5</v>
      </c>
      <c r="AM20" s="85">
        <v>5</v>
      </c>
      <c r="AN20" s="85">
        <v>1</v>
      </c>
      <c r="AO20" s="85"/>
      <c r="AP20" s="85">
        <v>5</v>
      </c>
      <c r="AQ20" s="85">
        <v>5</v>
      </c>
      <c r="AR20" s="85">
        <v>1</v>
      </c>
    </row>
    <row r="21" spans="2:44" ht="15.6" customHeight="1" x14ac:dyDescent="0.3">
      <c r="B21" s="344"/>
      <c r="C21" s="380" t="s">
        <v>252</v>
      </c>
      <c r="D21" s="381"/>
      <c r="E21" s="381"/>
      <c r="F21" s="381"/>
      <c r="G21" s="381"/>
      <c r="H21" s="381"/>
      <c r="I21" s="382"/>
      <c r="J21" s="134"/>
      <c r="L21" s="56" t="b">
        <v>0</v>
      </c>
      <c r="M21" s="56" t="b">
        <v>0</v>
      </c>
      <c r="N21" s="56" t="b">
        <v>0</v>
      </c>
      <c r="O21" s="6"/>
      <c r="P21" s="6"/>
      <c r="Q21" s="6"/>
      <c r="R21" s="10" t="s">
        <v>54</v>
      </c>
      <c r="S21" s="10" t="s">
        <v>156</v>
      </c>
      <c r="T21" s="10" t="s">
        <v>56</v>
      </c>
      <c r="W21" s="336" t="s">
        <v>11</v>
      </c>
      <c r="X21" s="337"/>
      <c r="Y21" s="28">
        <v>1</v>
      </c>
      <c r="Z21" s="27">
        <v>1</v>
      </c>
      <c r="AA21" s="24">
        <v>1</v>
      </c>
      <c r="AB21" s="25">
        <v>1</v>
      </c>
      <c r="AC21" s="26">
        <v>1</v>
      </c>
      <c r="AD21" s="14">
        <v>1</v>
      </c>
      <c r="AE21" s="83">
        <v>10</v>
      </c>
      <c r="AF21" s="83">
        <v>4</v>
      </c>
      <c r="AG21" s="86">
        <v>5</v>
      </c>
      <c r="AH21" s="21">
        <v>5</v>
      </c>
      <c r="AI21" s="112">
        <v>5</v>
      </c>
      <c r="AJ21" s="112">
        <v>1</v>
      </c>
      <c r="AK21" s="86">
        <v>3</v>
      </c>
      <c r="AL21" s="86">
        <v>4</v>
      </c>
      <c r="AM21" s="86">
        <v>3</v>
      </c>
      <c r="AN21" s="86">
        <v>5</v>
      </c>
      <c r="AO21" s="86"/>
      <c r="AP21" s="86">
        <v>3</v>
      </c>
      <c r="AQ21" s="86">
        <v>3</v>
      </c>
      <c r="AR21" s="86">
        <v>1</v>
      </c>
    </row>
    <row r="22" spans="2:44" ht="14.4" customHeight="1" x14ac:dyDescent="0.3">
      <c r="B22" s="345"/>
      <c r="C22" s="383"/>
      <c r="D22" s="384"/>
      <c r="E22" s="384"/>
      <c r="F22" s="384"/>
      <c r="G22" s="384"/>
      <c r="H22" s="384"/>
      <c r="I22" s="385"/>
      <c r="J22" s="134"/>
      <c r="L22" s="56" t="b">
        <v>0</v>
      </c>
      <c r="M22" s="56" t="b">
        <v>0</v>
      </c>
      <c r="N22" s="56" t="b">
        <v>0</v>
      </c>
      <c r="O22" s="6"/>
      <c r="P22" s="6"/>
      <c r="Q22" s="6"/>
      <c r="R22" s="10" t="s">
        <v>155</v>
      </c>
      <c r="S22" s="10" t="s">
        <v>157</v>
      </c>
      <c r="T22" s="10" t="s">
        <v>51</v>
      </c>
      <c r="W22" s="336" t="s">
        <v>12</v>
      </c>
      <c r="X22" s="337"/>
      <c r="Y22" s="28">
        <v>1</v>
      </c>
      <c r="Z22" s="27">
        <v>1</v>
      </c>
      <c r="AA22" s="24">
        <v>1</v>
      </c>
      <c r="AB22" s="25">
        <v>1</v>
      </c>
      <c r="AC22" s="26">
        <v>1</v>
      </c>
      <c r="AD22" s="14">
        <v>1</v>
      </c>
      <c r="AE22" s="112">
        <v>12</v>
      </c>
      <c r="AF22" s="83">
        <v>4</v>
      </c>
      <c r="AG22" s="88">
        <v>2</v>
      </c>
      <c r="AH22" s="23">
        <v>3</v>
      </c>
      <c r="AI22" s="84">
        <v>5</v>
      </c>
      <c r="AJ22" s="84">
        <v>1</v>
      </c>
      <c r="AK22" s="88">
        <v>5</v>
      </c>
      <c r="AL22" s="88">
        <v>5</v>
      </c>
      <c r="AM22" s="88">
        <v>4</v>
      </c>
      <c r="AN22" s="88">
        <v>2</v>
      </c>
      <c r="AO22" s="88"/>
      <c r="AP22" s="88">
        <v>2</v>
      </c>
      <c r="AQ22" s="88">
        <v>5</v>
      </c>
      <c r="AR22" s="88">
        <v>5</v>
      </c>
    </row>
    <row r="23" spans="2:44" ht="15.6" customHeight="1" x14ac:dyDescent="0.3">
      <c r="B23" s="345"/>
      <c r="C23" s="383"/>
      <c r="D23" s="384"/>
      <c r="E23" s="384"/>
      <c r="F23" s="384"/>
      <c r="G23" s="384"/>
      <c r="H23" s="384"/>
      <c r="I23" s="385"/>
      <c r="J23" s="134"/>
      <c r="L23" s="333" t="s">
        <v>162</v>
      </c>
      <c r="M23" s="334"/>
      <c r="N23" s="334"/>
      <c r="O23" s="334"/>
      <c r="P23" s="334"/>
      <c r="Q23" s="334"/>
      <c r="R23" s="334"/>
      <c r="S23" s="334"/>
      <c r="T23" s="335"/>
      <c r="W23" s="336" t="s">
        <v>13</v>
      </c>
      <c r="X23" s="337"/>
      <c r="Y23" s="28">
        <v>1</v>
      </c>
      <c r="Z23" s="27">
        <v>1</v>
      </c>
      <c r="AA23" s="24">
        <v>1</v>
      </c>
      <c r="AB23" s="25">
        <v>1</v>
      </c>
      <c r="AC23" s="26">
        <v>1</v>
      </c>
      <c r="AD23" s="14">
        <v>1</v>
      </c>
      <c r="AE23" s="113">
        <v>1</v>
      </c>
      <c r="AF23" s="83">
        <v>2</v>
      </c>
      <c r="AG23" s="128"/>
      <c r="AH23" s="127"/>
      <c r="AI23" s="84">
        <v>3</v>
      </c>
      <c r="AJ23" s="84">
        <v>3</v>
      </c>
      <c r="AK23" s="128"/>
      <c r="AL23" s="128"/>
      <c r="AM23" s="128"/>
      <c r="AN23" s="128"/>
      <c r="AO23" s="128"/>
      <c r="AP23" s="128"/>
      <c r="AQ23" s="128"/>
      <c r="AR23" s="128"/>
    </row>
    <row r="24" spans="2:44" x14ac:dyDescent="0.3">
      <c r="B24" s="345"/>
      <c r="C24" s="383"/>
      <c r="D24" s="384"/>
      <c r="E24" s="384"/>
      <c r="F24" s="384"/>
      <c r="G24" s="384"/>
      <c r="H24" s="384"/>
      <c r="I24" s="385"/>
      <c r="J24" s="134"/>
      <c r="L24" s="57" t="b">
        <v>0</v>
      </c>
      <c r="M24" s="57" t="b">
        <v>0</v>
      </c>
      <c r="N24" s="57" t="b">
        <v>0</v>
      </c>
      <c r="O24" s="6"/>
      <c r="P24" s="6"/>
      <c r="Q24" s="6"/>
      <c r="R24" s="10" t="s">
        <v>48</v>
      </c>
      <c r="S24" s="10" t="s">
        <v>50</v>
      </c>
      <c r="T24" s="10" t="s">
        <v>49</v>
      </c>
      <c r="W24" s="336" t="s">
        <v>14</v>
      </c>
      <c r="X24" s="337"/>
      <c r="Y24" s="28">
        <v>1</v>
      </c>
      <c r="Z24" s="27">
        <v>1</v>
      </c>
      <c r="AA24" s="24">
        <v>1</v>
      </c>
      <c r="AB24" s="25">
        <v>1</v>
      </c>
      <c r="AC24" s="26">
        <v>1</v>
      </c>
      <c r="AD24" s="14">
        <v>1</v>
      </c>
      <c r="AE24" s="84">
        <v>3</v>
      </c>
      <c r="AF24" s="112">
        <v>2</v>
      </c>
      <c r="AG24" s="128"/>
      <c r="AH24" s="127"/>
      <c r="AI24" s="84">
        <v>4</v>
      </c>
      <c r="AJ24" s="84">
        <v>1</v>
      </c>
      <c r="AK24" s="128"/>
      <c r="AL24" s="128"/>
      <c r="AM24" s="128"/>
      <c r="AN24" s="128"/>
      <c r="AO24" s="128"/>
      <c r="AP24" s="128"/>
      <c r="AQ24" s="128"/>
      <c r="AR24" s="128"/>
    </row>
    <row r="25" spans="2:44" ht="15.6" customHeight="1" x14ac:dyDescent="0.3">
      <c r="B25" s="345"/>
      <c r="C25" s="383"/>
      <c r="D25" s="384"/>
      <c r="E25" s="384"/>
      <c r="F25" s="384"/>
      <c r="G25" s="384"/>
      <c r="H25" s="384"/>
      <c r="I25" s="385"/>
      <c r="J25" s="134"/>
      <c r="L25" s="57" t="b">
        <v>0</v>
      </c>
      <c r="M25" s="57" t="b">
        <v>0</v>
      </c>
      <c r="N25" s="57" t="b">
        <v>0</v>
      </c>
      <c r="O25" s="6"/>
      <c r="P25" s="6"/>
      <c r="Q25" s="6"/>
      <c r="R25" s="10" t="s">
        <v>28</v>
      </c>
      <c r="S25" s="10" t="s">
        <v>253</v>
      </c>
      <c r="T25" s="10" t="s">
        <v>51</v>
      </c>
      <c r="W25" s="336" t="s">
        <v>15</v>
      </c>
      <c r="X25" s="337"/>
      <c r="Y25" s="28">
        <v>1</v>
      </c>
      <c r="Z25" s="27">
        <v>1</v>
      </c>
      <c r="AA25" s="24">
        <v>1</v>
      </c>
      <c r="AB25" s="25">
        <v>1</v>
      </c>
      <c r="AC25" s="26">
        <v>1</v>
      </c>
      <c r="AD25" s="14">
        <v>1</v>
      </c>
      <c r="AE25" s="84">
        <v>4</v>
      </c>
      <c r="AF25" s="84">
        <v>5</v>
      </c>
      <c r="AG25" s="128"/>
      <c r="AH25" s="127"/>
      <c r="AI25" s="84">
        <v>3</v>
      </c>
      <c r="AJ25" s="84">
        <v>2</v>
      </c>
      <c r="AK25" s="128"/>
      <c r="AL25" s="128"/>
      <c r="AM25" s="128"/>
      <c r="AN25" s="128"/>
      <c r="AO25" s="128"/>
      <c r="AP25" s="128"/>
      <c r="AQ25" s="128"/>
      <c r="AR25" s="128"/>
    </row>
    <row r="26" spans="2:44" ht="15.6" x14ac:dyDescent="0.3">
      <c r="B26" s="346"/>
      <c r="C26" s="386"/>
      <c r="D26" s="387"/>
      <c r="E26" s="387"/>
      <c r="F26" s="387"/>
      <c r="G26" s="387"/>
      <c r="H26" s="387"/>
      <c r="I26" s="388"/>
      <c r="J26" s="135"/>
      <c r="L26" s="330" t="s">
        <v>163</v>
      </c>
      <c r="M26" s="331"/>
      <c r="N26" s="331"/>
      <c r="O26" s="331"/>
      <c r="P26" s="331"/>
      <c r="Q26" s="331"/>
      <c r="R26" s="331"/>
      <c r="S26" s="331"/>
      <c r="T26" s="332"/>
      <c r="W26" s="336" t="s">
        <v>16</v>
      </c>
      <c r="X26" s="337"/>
      <c r="Y26" s="28">
        <v>1</v>
      </c>
      <c r="Z26" s="27">
        <v>1</v>
      </c>
      <c r="AA26" s="24">
        <v>1</v>
      </c>
      <c r="AB26" s="25">
        <v>1</v>
      </c>
      <c r="AC26" s="26">
        <v>1</v>
      </c>
      <c r="AD26" s="14">
        <v>1</v>
      </c>
      <c r="AE26" s="84">
        <v>5</v>
      </c>
      <c r="AF26" s="84">
        <v>1</v>
      </c>
      <c r="AG26" s="128"/>
      <c r="AH26" s="127"/>
      <c r="AI26" s="114">
        <v>3</v>
      </c>
      <c r="AJ26" s="114">
        <v>1</v>
      </c>
      <c r="AK26" s="128"/>
      <c r="AL26" s="128"/>
      <c r="AM26" s="128"/>
      <c r="AN26" s="128"/>
      <c r="AO26" s="128"/>
      <c r="AP26" s="128"/>
      <c r="AQ26" s="128"/>
      <c r="AR26" s="128"/>
    </row>
    <row r="27" spans="2:44" ht="15.6" customHeight="1" x14ac:dyDescent="0.3">
      <c r="B27" s="72"/>
      <c r="C27" s="130"/>
      <c r="D27" s="130"/>
      <c r="E27" s="130"/>
      <c r="F27" s="130"/>
      <c r="G27" s="130"/>
      <c r="H27" s="130"/>
      <c r="I27" s="130"/>
      <c r="J27" s="73"/>
      <c r="L27" s="56" t="b">
        <v>0</v>
      </c>
      <c r="M27" s="56" t="b">
        <v>0</v>
      </c>
      <c r="N27" s="56" t="b">
        <v>0</v>
      </c>
      <c r="O27" s="6"/>
      <c r="P27" s="6"/>
      <c r="Q27" s="6"/>
      <c r="R27" s="10" t="s">
        <v>5</v>
      </c>
      <c r="S27" s="10" t="s">
        <v>0</v>
      </c>
      <c r="T27" s="10" t="s">
        <v>6</v>
      </c>
      <c r="W27" s="336" t="s">
        <v>17</v>
      </c>
      <c r="X27" s="337"/>
      <c r="Y27" s="28">
        <v>1</v>
      </c>
      <c r="Z27" s="27">
        <v>1</v>
      </c>
      <c r="AA27" s="24">
        <v>1</v>
      </c>
      <c r="AB27" s="25">
        <v>1</v>
      </c>
      <c r="AC27" s="26">
        <v>1</v>
      </c>
      <c r="AD27" s="14">
        <v>1</v>
      </c>
      <c r="AE27" s="84">
        <v>6</v>
      </c>
      <c r="AF27" s="84">
        <v>5</v>
      </c>
      <c r="AG27" s="128"/>
      <c r="AH27" s="127"/>
      <c r="AI27" s="110">
        <v>4</v>
      </c>
      <c r="AJ27" s="110">
        <v>1</v>
      </c>
      <c r="AK27" s="128"/>
      <c r="AL27" s="128"/>
      <c r="AM27" s="128"/>
      <c r="AN27" s="128"/>
      <c r="AO27" s="128"/>
      <c r="AP27" s="128"/>
      <c r="AQ27" s="128"/>
      <c r="AR27" s="125"/>
    </row>
    <row r="28" spans="2:44" ht="15.6" x14ac:dyDescent="0.3">
      <c r="B28" s="72"/>
      <c r="C28" s="111"/>
      <c r="D28" s="111"/>
      <c r="E28" s="111"/>
      <c r="F28" s="111"/>
      <c r="G28" s="111"/>
      <c r="H28" s="111"/>
      <c r="I28" s="111"/>
      <c r="J28" s="73"/>
      <c r="L28" s="333" t="s">
        <v>164</v>
      </c>
      <c r="M28" s="334"/>
      <c r="N28" s="334"/>
      <c r="O28" s="334"/>
      <c r="P28" s="334"/>
      <c r="Q28" s="334"/>
      <c r="R28" s="334"/>
      <c r="S28" s="334"/>
      <c r="T28" s="335"/>
      <c r="W28" s="336" t="s">
        <v>18</v>
      </c>
      <c r="X28" s="337"/>
      <c r="Y28" s="28">
        <v>1</v>
      </c>
      <c r="Z28" s="27">
        <v>1</v>
      </c>
      <c r="AA28" s="24">
        <v>1</v>
      </c>
      <c r="AB28" s="25">
        <v>1</v>
      </c>
      <c r="AC28" s="26">
        <v>1</v>
      </c>
      <c r="AD28" s="14">
        <v>1</v>
      </c>
      <c r="AE28" s="114">
        <v>7</v>
      </c>
      <c r="AF28" s="84">
        <v>1</v>
      </c>
      <c r="AG28" s="128"/>
      <c r="AH28" s="127"/>
      <c r="AI28" s="110">
        <v>1</v>
      </c>
      <c r="AJ28" s="110">
        <v>1</v>
      </c>
      <c r="AK28" s="128"/>
      <c r="AL28" s="127"/>
      <c r="AM28" s="127"/>
      <c r="AN28" s="128"/>
      <c r="AO28" s="128"/>
      <c r="AP28" s="128"/>
      <c r="AQ28" s="128"/>
      <c r="AR28" s="125"/>
    </row>
    <row r="29" spans="2:44" ht="15.6" customHeight="1" x14ac:dyDescent="0.3">
      <c r="B29" s="72"/>
      <c r="C29" s="111"/>
      <c r="D29" s="111"/>
      <c r="E29" s="111"/>
      <c r="F29" s="111"/>
      <c r="G29" s="111"/>
      <c r="H29" s="111"/>
      <c r="I29" s="111"/>
      <c r="J29" s="73"/>
      <c r="L29" s="56" t="b">
        <v>0</v>
      </c>
      <c r="M29" s="56" t="b">
        <v>0</v>
      </c>
      <c r="N29" s="56" t="b">
        <v>0</v>
      </c>
      <c r="O29" s="6"/>
      <c r="P29" s="6"/>
      <c r="Q29" s="6"/>
      <c r="R29" s="10" t="s">
        <v>5</v>
      </c>
      <c r="S29" s="10" t="s">
        <v>0</v>
      </c>
      <c r="T29" s="10" t="s">
        <v>6</v>
      </c>
      <c r="W29" s="336" t="s">
        <v>19</v>
      </c>
      <c r="X29" s="337"/>
      <c r="Y29" s="28">
        <v>1</v>
      </c>
      <c r="Z29" s="27">
        <v>1</v>
      </c>
      <c r="AA29" s="24">
        <v>1</v>
      </c>
      <c r="AB29" s="25">
        <v>1</v>
      </c>
      <c r="AC29" s="26">
        <v>1</v>
      </c>
      <c r="AD29" s="14">
        <v>1</v>
      </c>
      <c r="AE29" s="115">
        <v>2</v>
      </c>
      <c r="AF29" s="84">
        <v>3</v>
      </c>
      <c r="AG29" s="128"/>
      <c r="AH29" s="127"/>
      <c r="AI29" s="110">
        <v>4</v>
      </c>
      <c r="AJ29" s="110">
        <v>1</v>
      </c>
      <c r="AK29" s="128"/>
      <c r="AL29" s="127"/>
      <c r="AM29" s="127"/>
      <c r="AN29" s="128"/>
      <c r="AO29" s="128"/>
      <c r="AP29" s="128"/>
      <c r="AQ29" s="128"/>
      <c r="AR29" s="125"/>
    </row>
    <row r="30" spans="2:44" ht="15.6" x14ac:dyDescent="0.3">
      <c r="B30" s="72"/>
      <c r="C30" s="111"/>
      <c r="D30" s="111"/>
      <c r="E30" s="111"/>
      <c r="F30" s="111"/>
      <c r="G30" s="111"/>
      <c r="H30" s="111"/>
      <c r="I30" s="111"/>
      <c r="J30" s="73"/>
      <c r="L30" s="333" t="s">
        <v>165</v>
      </c>
      <c r="M30" s="334"/>
      <c r="N30" s="334"/>
      <c r="O30" s="334"/>
      <c r="P30" s="334"/>
      <c r="Q30" s="334"/>
      <c r="R30" s="334"/>
      <c r="S30" s="334"/>
      <c r="T30" s="335"/>
      <c r="W30" s="336" t="s">
        <v>20</v>
      </c>
      <c r="X30" s="337"/>
      <c r="Y30" s="28">
        <v>1</v>
      </c>
      <c r="Z30" s="27">
        <v>1</v>
      </c>
      <c r="AA30" s="24">
        <v>1</v>
      </c>
      <c r="AB30" s="25">
        <v>1</v>
      </c>
      <c r="AC30" s="26">
        <v>1</v>
      </c>
      <c r="AD30" s="14">
        <v>1</v>
      </c>
      <c r="AE30" s="110">
        <v>4</v>
      </c>
      <c r="AF30" s="84">
        <v>3</v>
      </c>
      <c r="AG30" s="128"/>
      <c r="AH30" s="127"/>
      <c r="AI30" s="110">
        <v>1</v>
      </c>
      <c r="AJ30" s="110">
        <v>5</v>
      </c>
      <c r="AK30" s="128"/>
      <c r="AL30" s="127"/>
      <c r="AM30" s="127"/>
      <c r="AN30" s="128"/>
      <c r="AO30" s="128"/>
      <c r="AP30" s="128"/>
      <c r="AQ30" s="128"/>
      <c r="AR30" s="125"/>
    </row>
    <row r="31" spans="2:44" x14ac:dyDescent="0.3">
      <c r="B31" s="72"/>
      <c r="C31" s="75"/>
      <c r="D31" s="75"/>
      <c r="E31" s="75"/>
      <c r="F31" s="75"/>
      <c r="G31" s="75"/>
      <c r="H31" s="75"/>
      <c r="I31" s="75"/>
      <c r="J31" s="73"/>
      <c r="L31" s="56" t="b">
        <v>0</v>
      </c>
      <c r="M31" s="56" t="b">
        <v>0</v>
      </c>
      <c r="N31" s="56" t="b">
        <v>0</v>
      </c>
      <c r="O31" s="6"/>
      <c r="P31" s="6"/>
      <c r="Q31" s="6"/>
      <c r="R31" s="10" t="s">
        <v>5</v>
      </c>
      <c r="S31" s="10" t="s">
        <v>0</v>
      </c>
      <c r="T31" s="10" t="s">
        <v>6</v>
      </c>
      <c r="W31" s="336" t="s">
        <v>21</v>
      </c>
      <c r="X31" s="337"/>
      <c r="Y31" s="28">
        <v>2</v>
      </c>
      <c r="Z31" s="27">
        <v>1</v>
      </c>
      <c r="AA31" s="24">
        <v>3</v>
      </c>
      <c r="AB31" s="25">
        <v>2</v>
      </c>
      <c r="AC31" s="26">
        <v>2</v>
      </c>
      <c r="AD31" s="14">
        <v>2</v>
      </c>
      <c r="AE31" s="110">
        <v>6</v>
      </c>
      <c r="AF31" s="84">
        <v>1</v>
      </c>
      <c r="AG31" s="128"/>
      <c r="AH31" s="127"/>
      <c r="AI31" s="116">
        <v>1</v>
      </c>
      <c r="AJ31" s="116">
        <v>1</v>
      </c>
      <c r="AK31" s="128"/>
      <c r="AL31" s="127"/>
      <c r="AM31" s="127"/>
      <c r="AN31" s="128"/>
      <c r="AO31" s="128"/>
      <c r="AP31" s="128"/>
      <c r="AQ31" s="128"/>
      <c r="AR31" s="125"/>
    </row>
    <row r="32" spans="2:44" ht="15.6" x14ac:dyDescent="0.3">
      <c r="B32" s="72"/>
      <c r="C32" s="75"/>
      <c r="D32" s="75"/>
      <c r="E32" s="75"/>
      <c r="F32" s="75"/>
      <c r="G32" s="75"/>
      <c r="H32" s="75"/>
      <c r="I32" s="75"/>
      <c r="J32" s="73"/>
      <c r="L32" s="333" t="s">
        <v>166</v>
      </c>
      <c r="M32" s="334"/>
      <c r="N32" s="334"/>
      <c r="O32" s="334"/>
      <c r="P32" s="334"/>
      <c r="Q32" s="334"/>
      <c r="R32" s="334"/>
      <c r="S32" s="334"/>
      <c r="T32" s="335"/>
      <c r="W32" s="336" t="s">
        <v>22</v>
      </c>
      <c r="X32" s="337"/>
      <c r="Y32" s="28">
        <v>1</v>
      </c>
      <c r="Z32" s="27">
        <v>1</v>
      </c>
      <c r="AA32" s="24">
        <v>1</v>
      </c>
      <c r="AB32" s="25">
        <v>1</v>
      </c>
      <c r="AC32" s="26">
        <v>1</v>
      </c>
      <c r="AD32" s="14">
        <v>1</v>
      </c>
      <c r="AE32" s="110">
        <v>8</v>
      </c>
      <c r="AF32" s="114">
        <v>4</v>
      </c>
      <c r="AG32" s="128"/>
      <c r="AH32" s="127"/>
      <c r="AI32" s="85">
        <v>4</v>
      </c>
      <c r="AJ32" s="85">
        <v>1</v>
      </c>
      <c r="AK32" s="128"/>
      <c r="AL32" s="127"/>
      <c r="AM32" s="127"/>
      <c r="AN32" s="128"/>
      <c r="AO32" s="128"/>
      <c r="AP32" s="128"/>
      <c r="AQ32" s="128"/>
      <c r="AR32" s="125"/>
    </row>
    <row r="33" spans="2:44" x14ac:dyDescent="0.3">
      <c r="B33" s="72"/>
      <c r="C33" s="75"/>
      <c r="D33" s="75"/>
      <c r="E33" s="75"/>
      <c r="F33" s="75"/>
      <c r="G33" s="75"/>
      <c r="H33" s="75"/>
      <c r="I33" s="75"/>
      <c r="J33" s="73"/>
      <c r="L33" s="56" t="b">
        <v>0</v>
      </c>
      <c r="M33" s="56" t="b">
        <v>0</v>
      </c>
      <c r="N33" s="56" t="b">
        <v>0</v>
      </c>
      <c r="O33" s="6"/>
      <c r="P33" s="6"/>
      <c r="Q33" s="6"/>
      <c r="R33" s="10" t="s">
        <v>5</v>
      </c>
      <c r="S33" s="10" t="s">
        <v>0</v>
      </c>
      <c r="T33" s="10" t="s">
        <v>6</v>
      </c>
      <c r="W33" s="336" t="s">
        <v>23</v>
      </c>
      <c r="X33" s="337"/>
      <c r="Y33" s="28">
        <v>1</v>
      </c>
      <c r="Z33" s="27">
        <v>1</v>
      </c>
      <c r="AA33" s="24">
        <v>1</v>
      </c>
      <c r="AB33" s="25">
        <v>1</v>
      </c>
      <c r="AC33" s="26">
        <v>1</v>
      </c>
      <c r="AD33" s="14">
        <v>1</v>
      </c>
      <c r="AE33" s="110">
        <v>10</v>
      </c>
      <c r="AF33" s="89">
        <v>5</v>
      </c>
      <c r="AG33" s="128"/>
      <c r="AH33" s="127"/>
      <c r="AI33" s="85">
        <v>5</v>
      </c>
      <c r="AJ33" s="85">
        <v>4</v>
      </c>
      <c r="AK33" s="128"/>
      <c r="AL33" s="127"/>
      <c r="AM33" s="127"/>
      <c r="AN33" s="128"/>
      <c r="AO33" s="128"/>
      <c r="AP33" s="128"/>
      <c r="AQ33" s="128"/>
      <c r="AR33" s="125"/>
    </row>
    <row r="34" spans="2:44" ht="15.6" x14ac:dyDescent="0.3">
      <c r="B34" s="72"/>
      <c r="C34" s="75"/>
      <c r="D34" s="75"/>
      <c r="E34" s="75"/>
      <c r="F34" s="75"/>
      <c r="G34" s="75"/>
      <c r="H34" s="75"/>
      <c r="I34" s="75"/>
      <c r="J34" s="73"/>
      <c r="L34" s="330" t="s">
        <v>167</v>
      </c>
      <c r="M34" s="331"/>
      <c r="N34" s="331"/>
      <c r="O34" s="331"/>
      <c r="P34" s="331"/>
      <c r="Q34" s="331"/>
      <c r="R34" s="331"/>
      <c r="S34" s="331"/>
      <c r="T34" s="332"/>
      <c r="W34" s="336" t="s">
        <v>24</v>
      </c>
      <c r="X34" s="337"/>
      <c r="Y34" s="28">
        <v>1</v>
      </c>
      <c r="Z34" s="27">
        <v>1</v>
      </c>
      <c r="AA34" s="24">
        <v>1</v>
      </c>
      <c r="AB34" s="25">
        <v>1</v>
      </c>
      <c r="AC34" s="26">
        <v>1</v>
      </c>
      <c r="AD34" s="14">
        <v>1</v>
      </c>
      <c r="AE34" s="116">
        <v>12</v>
      </c>
      <c r="AF34" s="89">
        <v>2</v>
      </c>
      <c r="AG34" s="128"/>
      <c r="AH34" s="127"/>
      <c r="AI34" s="85">
        <v>1</v>
      </c>
      <c r="AJ34" s="85">
        <v>1</v>
      </c>
      <c r="AK34" s="128"/>
      <c r="AL34" s="127"/>
      <c r="AM34" s="127"/>
      <c r="AN34" s="128"/>
      <c r="AO34" s="128"/>
      <c r="AP34" s="128"/>
      <c r="AQ34" s="128"/>
      <c r="AR34" s="128"/>
    </row>
    <row r="35" spans="2:44" x14ac:dyDescent="0.3">
      <c r="B35" s="72"/>
      <c r="C35" s="75"/>
      <c r="D35" s="75"/>
      <c r="E35" s="75"/>
      <c r="F35" s="75"/>
      <c r="G35" s="75"/>
      <c r="H35" s="75"/>
      <c r="I35" s="75"/>
      <c r="J35" s="73"/>
      <c r="L35" s="56" t="b">
        <v>0</v>
      </c>
      <c r="M35" s="56" t="b">
        <v>0</v>
      </c>
      <c r="N35" s="56" t="b">
        <v>0</v>
      </c>
      <c r="O35" s="6"/>
      <c r="P35" s="6"/>
      <c r="Q35" s="6"/>
      <c r="R35" s="10" t="s">
        <v>5</v>
      </c>
      <c r="S35" s="10" t="s">
        <v>0</v>
      </c>
      <c r="T35" s="10" t="s">
        <v>6</v>
      </c>
      <c r="W35" s="336" t="s">
        <v>25</v>
      </c>
      <c r="X35" s="337"/>
      <c r="Y35" s="28">
        <v>1</v>
      </c>
      <c r="Z35" s="27">
        <v>1</v>
      </c>
      <c r="AA35" s="24">
        <v>1</v>
      </c>
      <c r="AB35" s="25">
        <v>1</v>
      </c>
      <c r="AC35" s="26">
        <v>1</v>
      </c>
      <c r="AD35" s="14">
        <v>1</v>
      </c>
      <c r="AE35" s="85">
        <v>2</v>
      </c>
      <c r="AF35" s="89">
        <v>2</v>
      </c>
      <c r="AG35" s="128"/>
      <c r="AH35" s="127"/>
      <c r="AI35" s="85">
        <v>5</v>
      </c>
      <c r="AJ35" s="85">
        <v>1</v>
      </c>
      <c r="AK35" s="128"/>
      <c r="AL35" s="127"/>
      <c r="AM35" s="127"/>
      <c r="AN35" s="128"/>
      <c r="AO35" s="128"/>
      <c r="AP35" s="128"/>
      <c r="AQ35" s="128"/>
      <c r="AR35" s="128"/>
    </row>
    <row r="36" spans="2:44" ht="15.6" x14ac:dyDescent="0.3">
      <c r="B36" s="72"/>
      <c r="C36" s="75"/>
      <c r="D36" s="75"/>
      <c r="E36" s="75"/>
      <c r="F36" s="75"/>
      <c r="G36" s="75"/>
      <c r="H36" s="75"/>
      <c r="I36" s="75"/>
      <c r="J36" s="73"/>
      <c r="L36" s="330" t="s">
        <v>168</v>
      </c>
      <c r="M36" s="331"/>
      <c r="N36" s="331"/>
      <c r="O36" s="331"/>
      <c r="P36" s="331"/>
      <c r="Q36" s="331"/>
      <c r="R36" s="331"/>
      <c r="S36" s="331"/>
      <c r="T36" s="332"/>
      <c r="W36" s="336" t="s">
        <v>26</v>
      </c>
      <c r="X36" s="337"/>
      <c r="Y36" s="28">
        <v>1</v>
      </c>
      <c r="Z36" s="27">
        <v>1</v>
      </c>
      <c r="AA36" s="24">
        <v>1</v>
      </c>
      <c r="AB36" s="25">
        <v>1</v>
      </c>
      <c r="AC36" s="26">
        <v>1</v>
      </c>
      <c r="AD36" s="14">
        <v>1</v>
      </c>
      <c r="AE36" s="85">
        <v>4</v>
      </c>
      <c r="AF36" s="89">
        <v>2</v>
      </c>
      <c r="AG36" s="128"/>
      <c r="AH36" s="127"/>
      <c r="AI36" s="117">
        <v>5</v>
      </c>
      <c r="AJ36" s="117">
        <v>1</v>
      </c>
      <c r="AK36" s="128"/>
      <c r="AL36" s="127"/>
      <c r="AM36" s="127"/>
      <c r="AN36" s="128"/>
      <c r="AO36" s="128"/>
      <c r="AP36" s="128"/>
      <c r="AQ36" s="128"/>
      <c r="AR36" s="128"/>
    </row>
    <row r="37" spans="2:44" x14ac:dyDescent="0.3">
      <c r="B37" s="72"/>
      <c r="C37" s="75"/>
      <c r="D37" s="75"/>
      <c r="E37" s="75"/>
      <c r="F37" s="75"/>
      <c r="G37" s="75"/>
      <c r="H37" s="75"/>
      <c r="I37" s="75"/>
      <c r="J37" s="73"/>
      <c r="L37" s="56" t="b">
        <v>0</v>
      </c>
      <c r="M37" s="56" t="b">
        <v>0</v>
      </c>
      <c r="N37" s="56" t="b">
        <v>0</v>
      </c>
      <c r="O37" s="6"/>
      <c r="P37" s="6"/>
      <c r="Q37" s="6"/>
      <c r="R37" s="10" t="s">
        <v>5</v>
      </c>
      <c r="S37" s="10" t="s">
        <v>0</v>
      </c>
      <c r="T37" s="10" t="s">
        <v>6</v>
      </c>
      <c r="W37" s="336" t="s">
        <v>27</v>
      </c>
      <c r="X37" s="337"/>
      <c r="Y37" s="28">
        <v>1</v>
      </c>
      <c r="Z37" s="27">
        <v>1</v>
      </c>
      <c r="AA37" s="24">
        <v>1</v>
      </c>
      <c r="AB37" s="25">
        <v>1</v>
      </c>
      <c r="AC37" s="26">
        <v>1</v>
      </c>
      <c r="AD37" s="14">
        <v>1</v>
      </c>
      <c r="AE37" s="85">
        <v>6</v>
      </c>
      <c r="AF37" s="89">
        <v>2</v>
      </c>
      <c r="AG37" s="128"/>
      <c r="AH37" s="127"/>
      <c r="AI37" s="86">
        <v>5</v>
      </c>
      <c r="AJ37" s="86">
        <v>2</v>
      </c>
      <c r="AK37" s="128"/>
      <c r="AL37" s="127"/>
      <c r="AM37" s="127"/>
      <c r="AN37" s="128"/>
      <c r="AO37" s="128"/>
      <c r="AP37" s="128"/>
      <c r="AQ37" s="128"/>
      <c r="AR37" s="128"/>
    </row>
    <row r="38" spans="2:44" ht="15.6" x14ac:dyDescent="0.3">
      <c r="B38" s="72"/>
      <c r="C38" s="75"/>
      <c r="D38" s="75"/>
      <c r="E38" s="75"/>
      <c r="F38" s="75"/>
      <c r="G38" s="75"/>
      <c r="H38" s="75"/>
      <c r="I38" s="75"/>
      <c r="J38" s="73"/>
      <c r="L38" s="330" t="s">
        <v>169</v>
      </c>
      <c r="M38" s="331"/>
      <c r="N38" s="331"/>
      <c r="O38" s="331"/>
      <c r="P38" s="331"/>
      <c r="Q38" s="331"/>
      <c r="R38" s="331"/>
      <c r="S38" s="331"/>
      <c r="T38" s="332"/>
      <c r="W38" s="338" t="s">
        <v>123</v>
      </c>
      <c r="X38" s="339"/>
      <c r="Y38" s="340"/>
      <c r="Z38" s="340"/>
      <c r="AA38" s="340"/>
      <c r="AB38" s="340"/>
      <c r="AC38" s="340"/>
      <c r="AD38" s="340"/>
      <c r="AE38" s="85">
        <v>8</v>
      </c>
      <c r="AF38" s="89">
        <v>5</v>
      </c>
      <c r="AG38" s="128"/>
      <c r="AH38" s="127"/>
      <c r="AI38" s="86">
        <v>3</v>
      </c>
      <c r="AJ38" s="86">
        <v>2</v>
      </c>
      <c r="AK38" s="128"/>
      <c r="AL38" s="127"/>
      <c r="AM38" s="127"/>
      <c r="AN38" s="128"/>
      <c r="AO38" s="128"/>
      <c r="AP38" s="128"/>
      <c r="AQ38" s="128"/>
      <c r="AR38" s="128"/>
    </row>
    <row r="39" spans="2:44" x14ac:dyDescent="0.3">
      <c r="B39" s="72"/>
      <c r="C39" s="75"/>
      <c r="D39" s="75"/>
      <c r="E39" s="75"/>
      <c r="F39" s="75"/>
      <c r="G39" s="75"/>
      <c r="H39" s="75"/>
      <c r="I39" s="75"/>
      <c r="J39" s="73"/>
      <c r="L39" s="56" t="b">
        <v>0</v>
      </c>
      <c r="M39" s="56" t="b">
        <v>0</v>
      </c>
      <c r="N39" s="56" t="b">
        <v>0</v>
      </c>
      <c r="O39" s="3"/>
      <c r="P39" s="3"/>
      <c r="Q39" s="3"/>
      <c r="R39" s="10" t="s">
        <v>5</v>
      </c>
      <c r="S39" s="10" t="s">
        <v>0</v>
      </c>
      <c r="T39" s="10" t="s">
        <v>6</v>
      </c>
      <c r="W39" s="341" t="s">
        <v>31</v>
      </c>
      <c r="X39" s="342"/>
      <c r="Y39" s="17">
        <v>1</v>
      </c>
      <c r="Z39" s="32">
        <v>1</v>
      </c>
      <c r="AA39" s="29">
        <v>1</v>
      </c>
      <c r="AB39" s="30">
        <v>1</v>
      </c>
      <c r="AC39" s="31">
        <v>1</v>
      </c>
      <c r="AD39" s="81">
        <v>1</v>
      </c>
      <c r="AE39" s="85">
        <v>10</v>
      </c>
      <c r="AF39" s="89">
        <v>5</v>
      </c>
      <c r="AG39" s="128"/>
      <c r="AH39" s="127"/>
      <c r="AI39" s="86">
        <v>3</v>
      </c>
      <c r="AJ39" s="86">
        <v>4</v>
      </c>
      <c r="AK39" s="128"/>
      <c r="AL39" s="127"/>
      <c r="AM39" s="127"/>
      <c r="AN39" s="128"/>
      <c r="AO39" s="128"/>
      <c r="AP39" s="128"/>
      <c r="AQ39" s="128"/>
      <c r="AR39" s="128"/>
    </row>
    <row r="40" spans="2:44" x14ac:dyDescent="0.3">
      <c r="B40" s="72"/>
      <c r="C40" s="75"/>
      <c r="D40" s="75"/>
      <c r="E40" s="75"/>
      <c r="F40" s="75"/>
      <c r="G40" s="75"/>
      <c r="H40" s="75"/>
      <c r="I40" s="75"/>
      <c r="J40" s="73"/>
      <c r="L40" s="125"/>
      <c r="M40" s="125"/>
      <c r="N40" s="125"/>
      <c r="O40" s="125"/>
      <c r="P40" s="125"/>
      <c r="Q40" s="125"/>
      <c r="R40" s="125"/>
      <c r="S40" s="125"/>
      <c r="T40" s="125"/>
      <c r="W40" s="336" t="s">
        <v>32</v>
      </c>
      <c r="X40" s="337"/>
      <c r="Y40" s="28">
        <v>1</v>
      </c>
      <c r="Z40" s="27">
        <v>1</v>
      </c>
      <c r="AA40" s="24">
        <v>1</v>
      </c>
      <c r="AB40" s="25">
        <v>1</v>
      </c>
      <c r="AC40" s="26">
        <v>1</v>
      </c>
      <c r="AD40" s="14">
        <v>1</v>
      </c>
      <c r="AE40" s="117">
        <v>12</v>
      </c>
      <c r="AF40" s="119">
        <v>3</v>
      </c>
      <c r="AG40" s="128"/>
      <c r="AH40" s="127"/>
      <c r="AI40" s="86">
        <v>1</v>
      </c>
      <c r="AJ40" s="86">
        <v>1</v>
      </c>
      <c r="AK40" s="128"/>
      <c r="AL40" s="127"/>
      <c r="AM40" s="127"/>
      <c r="AN40" s="128"/>
      <c r="AO40" s="128"/>
      <c r="AP40" s="128"/>
      <c r="AQ40" s="128"/>
      <c r="AR40" s="128"/>
    </row>
    <row r="41" spans="2:44" x14ac:dyDescent="0.3">
      <c r="B41" s="72"/>
      <c r="C41" s="75"/>
      <c r="D41" s="75"/>
      <c r="E41" s="75"/>
      <c r="F41" s="75"/>
      <c r="G41" s="75"/>
      <c r="H41" s="75"/>
      <c r="I41" s="75"/>
      <c r="J41" s="73"/>
      <c r="L41" s="125"/>
      <c r="M41" s="125"/>
      <c r="N41" s="125"/>
      <c r="O41" s="125"/>
      <c r="P41" s="125"/>
      <c r="Q41" s="125"/>
      <c r="R41" s="125"/>
      <c r="S41" s="125"/>
      <c r="T41" s="125"/>
      <c r="W41" s="336" t="s">
        <v>33</v>
      </c>
      <c r="X41" s="337"/>
      <c r="Y41" s="28">
        <v>1</v>
      </c>
      <c r="Z41" s="27">
        <v>1</v>
      </c>
      <c r="AA41" s="24">
        <v>1</v>
      </c>
      <c r="AB41" s="25">
        <v>1</v>
      </c>
      <c r="AC41" s="26">
        <v>1</v>
      </c>
      <c r="AD41" s="14">
        <v>1</v>
      </c>
      <c r="AE41" s="86">
        <v>1</v>
      </c>
      <c r="AF41" s="85">
        <v>2</v>
      </c>
      <c r="AG41" s="128"/>
      <c r="AH41" s="127"/>
      <c r="AI41" s="118">
        <v>2</v>
      </c>
      <c r="AJ41" s="118">
        <v>5</v>
      </c>
      <c r="AK41" s="128"/>
      <c r="AL41" s="127"/>
      <c r="AM41" s="127"/>
      <c r="AN41" s="128"/>
      <c r="AO41" s="128"/>
      <c r="AP41" s="128"/>
      <c r="AQ41" s="128"/>
      <c r="AR41" s="128"/>
    </row>
    <row r="42" spans="2:44" x14ac:dyDescent="0.3">
      <c r="B42" s="76"/>
      <c r="C42" s="78"/>
      <c r="D42" s="78"/>
      <c r="E42" s="78"/>
      <c r="F42" s="78"/>
      <c r="G42" s="78"/>
      <c r="H42" s="78"/>
      <c r="I42" s="78"/>
      <c r="J42" s="77"/>
      <c r="L42" s="125"/>
      <c r="M42" s="125"/>
      <c r="N42" s="125"/>
      <c r="O42" s="125"/>
      <c r="P42" s="125"/>
      <c r="Q42" s="125"/>
      <c r="R42" s="125"/>
      <c r="S42" s="125"/>
      <c r="T42" s="125"/>
      <c r="W42" s="336" t="s">
        <v>34</v>
      </c>
      <c r="X42" s="337"/>
      <c r="Y42" s="28">
        <v>1</v>
      </c>
      <c r="Z42" s="27">
        <v>1</v>
      </c>
      <c r="AA42" s="24">
        <v>1</v>
      </c>
      <c r="AB42" s="25">
        <v>1</v>
      </c>
      <c r="AC42" s="26">
        <v>1</v>
      </c>
      <c r="AD42" s="14">
        <v>1</v>
      </c>
      <c r="AE42" s="86">
        <v>2</v>
      </c>
      <c r="AF42" s="85">
        <v>3</v>
      </c>
      <c r="AG42" s="128"/>
      <c r="AH42" s="127"/>
      <c r="AI42" s="87">
        <v>3</v>
      </c>
      <c r="AJ42" s="87">
        <v>2</v>
      </c>
      <c r="AK42" s="128"/>
      <c r="AL42" s="127"/>
      <c r="AM42" s="127"/>
      <c r="AN42" s="128"/>
      <c r="AO42" s="128"/>
      <c r="AP42" s="128"/>
      <c r="AQ42" s="128"/>
      <c r="AR42" s="128"/>
    </row>
    <row r="43" spans="2:44" x14ac:dyDescent="0.3">
      <c r="B43" s="125"/>
      <c r="C43" s="125"/>
      <c r="D43" s="125"/>
      <c r="E43" s="125"/>
      <c r="F43" s="125"/>
      <c r="G43" s="125"/>
      <c r="H43" s="125"/>
      <c r="I43" s="125"/>
      <c r="J43" s="125"/>
      <c r="L43" s="125"/>
      <c r="M43" s="125"/>
      <c r="N43" s="125"/>
      <c r="O43" s="125"/>
      <c r="P43" s="125"/>
      <c r="Q43" s="125"/>
      <c r="R43" s="125"/>
      <c r="S43" s="125"/>
      <c r="T43" s="125"/>
      <c r="W43" s="336" t="s">
        <v>35</v>
      </c>
      <c r="X43" s="337"/>
      <c r="Y43" s="28">
        <v>1</v>
      </c>
      <c r="Z43" s="27">
        <v>1</v>
      </c>
      <c r="AA43" s="24">
        <v>1</v>
      </c>
      <c r="AB43" s="25">
        <v>1</v>
      </c>
      <c r="AC43" s="26">
        <v>1</v>
      </c>
      <c r="AD43" s="14">
        <v>1</v>
      </c>
      <c r="AE43" s="86">
        <v>3</v>
      </c>
      <c r="AF43" s="85">
        <v>5</v>
      </c>
      <c r="AG43" s="128"/>
      <c r="AH43" s="127"/>
      <c r="AI43" s="87">
        <v>5</v>
      </c>
      <c r="AJ43" s="87">
        <v>2</v>
      </c>
      <c r="AK43" s="128"/>
      <c r="AL43" s="127"/>
      <c r="AM43" s="127"/>
      <c r="AN43" s="128"/>
      <c r="AO43" s="128"/>
      <c r="AP43" s="128"/>
      <c r="AQ43" s="128"/>
      <c r="AR43" s="128"/>
    </row>
    <row r="44" spans="2:44" x14ac:dyDescent="0.3">
      <c r="B44" s="125"/>
      <c r="C44" s="125"/>
      <c r="D44" s="125"/>
      <c r="E44" s="125"/>
      <c r="F44" s="125"/>
      <c r="G44" s="125"/>
      <c r="H44" s="125"/>
      <c r="I44" s="125"/>
      <c r="J44" s="125"/>
      <c r="L44" s="125"/>
      <c r="M44" s="125"/>
      <c r="N44" s="125"/>
      <c r="O44" s="125"/>
      <c r="P44" s="125"/>
      <c r="Q44" s="125"/>
      <c r="R44" s="125"/>
      <c r="S44" s="125"/>
      <c r="T44" s="125"/>
      <c r="W44" s="336" t="s">
        <v>36</v>
      </c>
      <c r="X44" s="337"/>
      <c r="Y44" s="28">
        <v>1</v>
      </c>
      <c r="Z44" s="27">
        <v>1</v>
      </c>
      <c r="AA44" s="24">
        <v>1</v>
      </c>
      <c r="AB44" s="25">
        <v>1</v>
      </c>
      <c r="AC44" s="26">
        <v>1</v>
      </c>
      <c r="AD44" s="14">
        <v>1</v>
      </c>
      <c r="AE44" s="86">
        <v>4</v>
      </c>
      <c r="AF44" s="85">
        <v>1</v>
      </c>
      <c r="AG44" s="128"/>
      <c r="AH44" s="127"/>
      <c r="AI44" s="87">
        <v>2</v>
      </c>
      <c r="AJ44" s="87">
        <v>1</v>
      </c>
      <c r="AK44" s="128"/>
      <c r="AL44" s="127"/>
      <c r="AM44" s="127"/>
      <c r="AN44" s="128"/>
      <c r="AO44" s="128"/>
      <c r="AP44" s="128"/>
      <c r="AQ44" s="128"/>
      <c r="AR44" s="128"/>
    </row>
    <row r="45" spans="2:44" x14ac:dyDescent="0.3">
      <c r="B45" s="125"/>
      <c r="C45" s="125"/>
      <c r="D45" s="125"/>
      <c r="E45" s="125"/>
      <c r="F45" s="125"/>
      <c r="G45" s="125"/>
      <c r="H45" s="125"/>
      <c r="I45" s="125"/>
      <c r="J45" s="125"/>
      <c r="L45" s="125"/>
      <c r="M45" s="125"/>
      <c r="N45" s="125"/>
      <c r="O45" s="125"/>
      <c r="P45" s="125"/>
      <c r="Q45" s="125"/>
      <c r="R45" s="125"/>
      <c r="S45" s="125"/>
      <c r="T45" s="125"/>
      <c r="W45" s="336" t="s">
        <v>37</v>
      </c>
      <c r="X45" s="337"/>
      <c r="Y45" s="28">
        <v>1</v>
      </c>
      <c r="Z45" s="27">
        <v>1</v>
      </c>
      <c r="AA45" s="24">
        <v>1</v>
      </c>
      <c r="AB45" s="25">
        <v>1</v>
      </c>
      <c r="AC45" s="26">
        <v>1</v>
      </c>
      <c r="AD45" s="14">
        <v>1</v>
      </c>
      <c r="AE45" s="86">
        <v>6</v>
      </c>
      <c r="AF45" s="85">
        <v>1</v>
      </c>
      <c r="AG45" s="128"/>
      <c r="AH45" s="127"/>
      <c r="AI45" s="87">
        <v>3</v>
      </c>
      <c r="AJ45" s="87">
        <v>2</v>
      </c>
      <c r="AK45" s="128"/>
      <c r="AL45" s="127"/>
      <c r="AM45" s="127"/>
      <c r="AN45" s="128"/>
      <c r="AO45" s="128"/>
      <c r="AP45" s="128"/>
      <c r="AQ45" s="128"/>
      <c r="AR45" s="128"/>
    </row>
    <row r="46" spans="2:44" x14ac:dyDescent="0.3">
      <c r="B46" s="125"/>
      <c r="C46" s="125"/>
      <c r="D46" s="125"/>
      <c r="E46" s="125"/>
      <c r="F46" s="125"/>
      <c r="G46" s="125"/>
      <c r="H46" s="125"/>
      <c r="I46" s="125"/>
      <c r="J46" s="125"/>
      <c r="L46" s="125"/>
      <c r="M46" s="125"/>
      <c r="N46" s="125"/>
      <c r="O46" s="125"/>
      <c r="P46" s="125"/>
      <c r="Q46" s="125"/>
      <c r="R46" s="125"/>
      <c r="S46" s="125"/>
      <c r="T46" s="125"/>
      <c r="W46" s="336" t="s">
        <v>38</v>
      </c>
      <c r="X46" s="337"/>
      <c r="Y46" s="28">
        <v>1</v>
      </c>
      <c r="Z46" s="27">
        <v>1</v>
      </c>
      <c r="AA46" s="24">
        <v>1</v>
      </c>
      <c r="AB46" s="25">
        <v>1</v>
      </c>
      <c r="AC46" s="26">
        <v>1</v>
      </c>
      <c r="AD46" s="14">
        <v>1</v>
      </c>
      <c r="AE46" s="118">
        <v>8</v>
      </c>
      <c r="AF46" s="85">
        <v>3</v>
      </c>
      <c r="AG46" s="128"/>
      <c r="AH46" s="127"/>
      <c r="AI46" s="88">
        <v>2</v>
      </c>
      <c r="AJ46" s="88">
        <v>1</v>
      </c>
      <c r="AK46" s="128"/>
      <c r="AL46" s="127"/>
      <c r="AM46" s="127"/>
      <c r="AN46" s="128"/>
      <c r="AO46" s="128"/>
      <c r="AP46" s="128"/>
      <c r="AQ46" s="128"/>
      <c r="AR46" s="128"/>
    </row>
    <row r="47" spans="2:44" x14ac:dyDescent="0.3">
      <c r="B47" s="125"/>
      <c r="C47" s="125"/>
      <c r="D47" s="125"/>
      <c r="E47" s="125"/>
      <c r="F47" s="125"/>
      <c r="G47" s="125"/>
      <c r="H47" s="125"/>
      <c r="I47" s="125"/>
      <c r="J47" s="125"/>
      <c r="L47" s="125"/>
      <c r="M47" s="125"/>
      <c r="N47" s="125"/>
      <c r="O47" s="125"/>
      <c r="P47" s="125"/>
      <c r="Q47" s="125"/>
      <c r="R47" s="125"/>
      <c r="S47" s="125"/>
      <c r="T47" s="125"/>
      <c r="W47" s="336" t="s">
        <v>39</v>
      </c>
      <c r="X47" s="337"/>
      <c r="Y47" s="28">
        <v>1</v>
      </c>
      <c r="Z47" s="27">
        <v>1</v>
      </c>
      <c r="AA47" s="24">
        <v>1</v>
      </c>
      <c r="AB47" s="25">
        <v>1</v>
      </c>
      <c r="AC47" s="26">
        <v>1</v>
      </c>
      <c r="AD47" s="14">
        <v>1</v>
      </c>
      <c r="AE47" s="22">
        <v>2</v>
      </c>
      <c r="AF47" s="85">
        <v>3</v>
      </c>
      <c r="AG47" s="128"/>
      <c r="AH47" s="128"/>
      <c r="AI47" s="128"/>
      <c r="AJ47" s="128"/>
      <c r="AK47" s="128"/>
      <c r="AL47" s="128"/>
      <c r="AM47" s="128"/>
      <c r="AN47" s="128"/>
      <c r="AO47" s="128"/>
      <c r="AP47" s="128"/>
      <c r="AQ47" s="127"/>
      <c r="AR47" s="127"/>
    </row>
    <row r="48" spans="2:44" x14ac:dyDescent="0.3">
      <c r="B48" s="125"/>
      <c r="C48" s="125"/>
      <c r="D48" s="125"/>
      <c r="E48" s="125"/>
      <c r="F48" s="125"/>
      <c r="G48" s="125"/>
      <c r="H48" s="125"/>
      <c r="I48" s="125"/>
      <c r="J48" s="125"/>
      <c r="L48" s="125"/>
      <c r="M48" s="125"/>
      <c r="N48" s="125"/>
      <c r="O48" s="125"/>
      <c r="P48" s="125"/>
      <c r="Q48" s="125"/>
      <c r="R48" s="125"/>
      <c r="S48" s="125"/>
      <c r="T48" s="125"/>
      <c r="W48" s="336" t="s">
        <v>40</v>
      </c>
      <c r="X48" s="337"/>
      <c r="Y48" s="28">
        <v>1</v>
      </c>
      <c r="Z48" s="27">
        <v>1</v>
      </c>
      <c r="AA48" s="24">
        <v>1</v>
      </c>
      <c r="AB48" s="25">
        <v>1</v>
      </c>
      <c r="AC48" s="26">
        <v>1</v>
      </c>
      <c r="AD48" s="14">
        <v>1</v>
      </c>
      <c r="AE48" s="22">
        <v>3</v>
      </c>
      <c r="AF48" s="117">
        <v>4</v>
      </c>
      <c r="AG48" s="128"/>
      <c r="AH48" s="128"/>
      <c r="AI48" s="128"/>
      <c r="AJ48" s="128"/>
      <c r="AK48" s="128"/>
      <c r="AL48" s="128"/>
      <c r="AM48" s="128"/>
      <c r="AN48" s="128"/>
      <c r="AO48" s="128"/>
      <c r="AP48" s="128"/>
      <c r="AQ48" s="127"/>
      <c r="AR48" s="127"/>
    </row>
    <row r="49" spans="2:44" x14ac:dyDescent="0.3">
      <c r="B49" s="125"/>
      <c r="C49" s="125"/>
      <c r="D49" s="125"/>
      <c r="E49" s="125"/>
      <c r="F49" s="125"/>
      <c r="G49" s="125"/>
      <c r="H49" s="125"/>
      <c r="I49" s="125"/>
      <c r="J49" s="125"/>
      <c r="L49" s="125"/>
      <c r="M49" s="125"/>
      <c r="N49" s="125"/>
      <c r="O49" s="125"/>
      <c r="P49" s="125"/>
      <c r="Q49" s="125"/>
      <c r="R49" s="125"/>
      <c r="S49" s="125"/>
      <c r="T49" s="125"/>
      <c r="W49" s="336" t="s">
        <v>41</v>
      </c>
      <c r="X49" s="337"/>
      <c r="Y49" s="28">
        <v>1</v>
      </c>
      <c r="Z49" s="27">
        <v>1</v>
      </c>
      <c r="AA49" s="24">
        <v>1</v>
      </c>
      <c r="AB49" s="25">
        <v>1</v>
      </c>
      <c r="AC49" s="26">
        <v>1</v>
      </c>
      <c r="AD49" s="14">
        <v>1</v>
      </c>
      <c r="AE49" s="22">
        <v>4</v>
      </c>
      <c r="AF49" s="86">
        <v>5</v>
      </c>
      <c r="AG49" s="128"/>
      <c r="AH49" s="128"/>
      <c r="AI49" s="128"/>
      <c r="AJ49" s="128"/>
      <c r="AK49" s="128"/>
      <c r="AL49" s="128"/>
      <c r="AM49" s="128"/>
      <c r="AN49" s="128"/>
      <c r="AO49" s="128"/>
      <c r="AP49" s="128"/>
      <c r="AQ49" s="127"/>
      <c r="AR49" s="127"/>
    </row>
    <row r="50" spans="2:44" x14ac:dyDescent="0.3">
      <c r="B50" s="125"/>
      <c r="C50" s="125"/>
      <c r="D50" s="125"/>
      <c r="E50" s="125"/>
      <c r="F50" s="125"/>
      <c r="G50" s="125"/>
      <c r="H50" s="125"/>
      <c r="I50" s="125"/>
      <c r="J50" s="125"/>
      <c r="L50" s="125"/>
      <c r="M50" s="125"/>
      <c r="N50" s="125"/>
      <c r="O50" s="125"/>
      <c r="P50" s="125"/>
      <c r="Q50" s="125"/>
      <c r="R50" s="125"/>
      <c r="S50" s="125"/>
      <c r="T50" s="125"/>
      <c r="W50" s="336" t="s">
        <v>42</v>
      </c>
      <c r="X50" s="337"/>
      <c r="Y50" s="28">
        <v>1</v>
      </c>
      <c r="Z50" s="27">
        <v>1</v>
      </c>
      <c r="AA50" s="24">
        <v>1</v>
      </c>
      <c r="AB50" s="25">
        <v>1</v>
      </c>
      <c r="AC50" s="26">
        <v>1</v>
      </c>
      <c r="AD50" s="14">
        <v>1</v>
      </c>
      <c r="AE50" s="22">
        <v>6</v>
      </c>
      <c r="AF50" s="86">
        <v>5</v>
      </c>
      <c r="AG50" s="128"/>
      <c r="AH50" s="128"/>
      <c r="AI50" s="128"/>
      <c r="AJ50" s="128"/>
      <c r="AK50" s="128"/>
      <c r="AL50" s="128"/>
      <c r="AM50" s="128"/>
      <c r="AN50" s="128"/>
      <c r="AO50" s="128"/>
      <c r="AP50" s="128"/>
      <c r="AQ50" s="127"/>
      <c r="AR50" s="127"/>
    </row>
    <row r="51" spans="2:44" x14ac:dyDescent="0.3">
      <c r="B51" s="125"/>
      <c r="C51" s="125"/>
      <c r="D51" s="125"/>
      <c r="E51" s="125"/>
      <c r="F51" s="125"/>
      <c r="G51" s="125"/>
      <c r="H51" s="125"/>
      <c r="I51" s="125"/>
      <c r="J51" s="125"/>
      <c r="L51" s="125"/>
      <c r="M51" s="125"/>
      <c r="N51" s="125"/>
      <c r="O51" s="125"/>
      <c r="P51" s="125"/>
      <c r="Q51" s="125"/>
      <c r="R51" s="125"/>
      <c r="S51" s="125"/>
      <c r="T51" s="125"/>
      <c r="W51" s="336" t="s">
        <v>43</v>
      </c>
      <c r="X51" s="337"/>
      <c r="Y51" s="28">
        <v>1</v>
      </c>
      <c r="Z51" s="27">
        <v>1</v>
      </c>
      <c r="AA51" s="24">
        <v>1</v>
      </c>
      <c r="AB51" s="25">
        <v>1</v>
      </c>
      <c r="AC51" s="26">
        <v>1</v>
      </c>
      <c r="AD51" s="14">
        <v>1</v>
      </c>
      <c r="AE51" s="22">
        <v>8</v>
      </c>
      <c r="AF51" s="86">
        <v>5</v>
      </c>
      <c r="AG51" s="128"/>
      <c r="AH51" s="128"/>
      <c r="AI51" s="128"/>
      <c r="AJ51" s="128"/>
      <c r="AK51" s="128"/>
      <c r="AL51" s="128"/>
      <c r="AM51" s="128"/>
      <c r="AN51" s="128"/>
      <c r="AO51" s="128"/>
      <c r="AP51" s="128"/>
      <c r="AQ51" s="127"/>
      <c r="AR51" s="127"/>
    </row>
    <row r="52" spans="2:44" x14ac:dyDescent="0.3">
      <c r="B52" s="125"/>
      <c r="C52" s="125"/>
      <c r="D52" s="125"/>
      <c r="E52" s="125"/>
      <c r="F52" s="125"/>
      <c r="G52" s="125"/>
      <c r="H52" s="125"/>
      <c r="I52" s="125"/>
      <c r="J52" s="125"/>
      <c r="L52" s="125"/>
      <c r="M52" s="125"/>
      <c r="N52" s="125"/>
      <c r="O52" s="125"/>
      <c r="P52" s="125"/>
      <c r="Q52" s="125"/>
      <c r="R52" s="125"/>
      <c r="S52" s="125"/>
      <c r="T52" s="125"/>
      <c r="W52" s="125"/>
      <c r="X52" s="125"/>
      <c r="Y52" s="125"/>
      <c r="Z52" s="129"/>
      <c r="AA52" s="129"/>
      <c r="AB52" s="129"/>
      <c r="AC52" s="129"/>
      <c r="AD52" s="129"/>
      <c r="AE52" s="23">
        <v>10</v>
      </c>
      <c r="AF52" s="86">
        <v>2</v>
      </c>
      <c r="AG52" s="127"/>
      <c r="AH52" s="127"/>
      <c r="AI52" s="128"/>
      <c r="AJ52" s="128"/>
      <c r="AK52" s="128"/>
      <c r="AL52" s="128"/>
      <c r="AM52" s="128"/>
      <c r="AN52" s="128"/>
      <c r="AO52" s="128"/>
      <c r="AP52" s="128"/>
      <c r="AQ52" s="128"/>
      <c r="AR52" s="128"/>
    </row>
    <row r="53" spans="2:44" x14ac:dyDescent="0.3">
      <c r="B53" s="125"/>
      <c r="C53" s="125"/>
      <c r="D53" s="125"/>
      <c r="E53" s="125"/>
      <c r="F53" s="125"/>
      <c r="G53" s="125"/>
      <c r="H53" s="125"/>
      <c r="I53" s="125"/>
      <c r="J53" s="125"/>
      <c r="L53" s="125"/>
      <c r="M53" s="125"/>
      <c r="N53" s="125"/>
      <c r="O53" s="125"/>
      <c r="P53" s="125"/>
      <c r="Q53" s="125"/>
      <c r="R53" s="125"/>
      <c r="S53" s="125"/>
      <c r="T53" s="125"/>
      <c r="W53" s="125"/>
      <c r="X53" s="125"/>
      <c r="Y53" s="125"/>
      <c r="Z53" s="129"/>
      <c r="AA53" s="129"/>
      <c r="AB53" s="129"/>
      <c r="AC53" s="129"/>
      <c r="AD53" s="129"/>
      <c r="AE53" s="128"/>
      <c r="AF53" s="86">
        <v>2</v>
      </c>
      <c r="AG53" s="127"/>
      <c r="AH53" s="127"/>
      <c r="AI53" s="128"/>
      <c r="AJ53" s="128"/>
      <c r="AK53" s="128"/>
      <c r="AL53" s="128"/>
      <c r="AM53" s="128"/>
      <c r="AN53" s="128"/>
      <c r="AO53" s="128"/>
      <c r="AP53" s="128"/>
      <c r="AQ53" s="128"/>
      <c r="AR53" s="128"/>
    </row>
    <row r="54" spans="2:44" x14ac:dyDescent="0.3">
      <c r="B54" s="125"/>
      <c r="C54" s="125"/>
      <c r="D54" s="125"/>
      <c r="E54" s="125"/>
      <c r="F54" s="125"/>
      <c r="G54" s="125"/>
      <c r="H54" s="125"/>
      <c r="I54" s="125"/>
      <c r="J54" s="125"/>
      <c r="L54" s="125"/>
      <c r="M54" s="125"/>
      <c r="N54" s="125"/>
      <c r="O54" s="125"/>
      <c r="P54" s="125"/>
      <c r="Q54" s="125"/>
      <c r="R54" s="125"/>
      <c r="S54" s="125"/>
      <c r="T54" s="125"/>
      <c r="W54" s="125"/>
      <c r="X54" s="125"/>
      <c r="Y54" s="125"/>
      <c r="Z54" s="129"/>
      <c r="AA54" s="129"/>
      <c r="AB54" s="129"/>
      <c r="AC54" s="129"/>
      <c r="AD54" s="129"/>
      <c r="AE54" s="128"/>
      <c r="AF54" s="86">
        <v>3</v>
      </c>
      <c r="AG54" s="127"/>
      <c r="AH54" s="127"/>
      <c r="AI54" s="128"/>
      <c r="AJ54" s="128"/>
      <c r="AK54" s="128"/>
      <c r="AL54" s="128"/>
      <c r="AM54" s="128"/>
      <c r="AN54" s="128"/>
      <c r="AO54" s="128"/>
      <c r="AP54" s="128"/>
      <c r="AQ54" s="128"/>
      <c r="AR54" s="128"/>
    </row>
    <row r="55" spans="2:44" x14ac:dyDescent="0.3">
      <c r="B55" s="125"/>
      <c r="C55" s="125"/>
      <c r="D55" s="125"/>
      <c r="E55" s="125"/>
      <c r="F55" s="125"/>
      <c r="G55" s="125"/>
      <c r="H55" s="125"/>
      <c r="I55" s="125"/>
      <c r="J55" s="125"/>
      <c r="L55" s="125"/>
      <c r="M55" s="125"/>
      <c r="N55" s="125"/>
      <c r="O55" s="125"/>
      <c r="P55" s="125"/>
      <c r="Q55" s="125"/>
      <c r="R55" s="125"/>
      <c r="S55" s="125"/>
      <c r="T55" s="125"/>
      <c r="W55" s="125"/>
      <c r="X55" s="125"/>
      <c r="Y55" s="125"/>
      <c r="Z55" s="129"/>
      <c r="AA55" s="129"/>
      <c r="AB55" s="129"/>
      <c r="AC55" s="129"/>
      <c r="AD55" s="129"/>
      <c r="AE55" s="128"/>
      <c r="AF55" s="86">
        <v>3</v>
      </c>
      <c r="AG55" s="127"/>
      <c r="AH55" s="127"/>
      <c r="AI55" s="128"/>
      <c r="AJ55" s="128"/>
      <c r="AK55" s="128"/>
      <c r="AL55" s="128"/>
      <c r="AM55" s="128"/>
      <c r="AN55" s="128"/>
      <c r="AO55" s="128"/>
      <c r="AP55" s="128"/>
      <c r="AQ55" s="128"/>
      <c r="AR55" s="128"/>
    </row>
    <row r="56" spans="2:44" x14ac:dyDescent="0.3">
      <c r="B56" s="125"/>
      <c r="C56" s="125"/>
      <c r="D56" s="125"/>
      <c r="E56" s="125"/>
      <c r="F56" s="125"/>
      <c r="G56" s="125"/>
      <c r="H56" s="125"/>
      <c r="I56" s="125"/>
      <c r="J56" s="125"/>
      <c r="L56" s="125"/>
      <c r="M56" s="125"/>
      <c r="N56" s="125"/>
      <c r="O56" s="125"/>
      <c r="P56" s="125"/>
      <c r="Q56" s="125"/>
      <c r="R56" s="125"/>
      <c r="S56" s="125"/>
      <c r="T56" s="125"/>
      <c r="W56" s="125"/>
      <c r="X56" s="125"/>
      <c r="Y56" s="125"/>
      <c r="Z56" s="129"/>
      <c r="AA56" s="129"/>
      <c r="AB56" s="129"/>
      <c r="AC56" s="129"/>
      <c r="AD56" s="129"/>
      <c r="AE56" s="128"/>
      <c r="AF56" s="118">
        <v>4</v>
      </c>
      <c r="AG56" s="127"/>
      <c r="AH56" s="127"/>
      <c r="AI56" s="128"/>
      <c r="AJ56" s="128"/>
      <c r="AK56" s="128"/>
      <c r="AL56" s="128"/>
      <c r="AM56" s="128"/>
      <c r="AN56" s="128"/>
      <c r="AO56" s="128"/>
      <c r="AP56" s="128"/>
      <c r="AQ56" s="128"/>
      <c r="AR56" s="128"/>
    </row>
    <row r="57" spans="2:44" ht="14.4" customHeight="1" x14ac:dyDescent="0.3">
      <c r="B57" s="125"/>
      <c r="C57" s="125"/>
      <c r="D57" s="125"/>
      <c r="E57" s="125"/>
      <c r="F57" s="125"/>
      <c r="G57" s="125"/>
      <c r="H57" s="125"/>
      <c r="I57" s="125"/>
      <c r="J57" s="125"/>
      <c r="L57" s="125"/>
      <c r="M57" s="125"/>
      <c r="N57" s="125"/>
      <c r="O57" s="125"/>
      <c r="P57" s="125"/>
      <c r="Q57" s="125"/>
      <c r="R57" s="125"/>
      <c r="S57" s="125"/>
      <c r="T57" s="125"/>
      <c r="W57" s="125"/>
      <c r="X57" s="125"/>
      <c r="Y57" s="125"/>
      <c r="Z57" s="129"/>
      <c r="AA57" s="129"/>
      <c r="AB57" s="129"/>
      <c r="AC57" s="129"/>
      <c r="AD57" s="129"/>
      <c r="AE57" s="128"/>
      <c r="AF57" s="87">
        <v>3</v>
      </c>
      <c r="AG57" s="127"/>
      <c r="AH57" s="127"/>
      <c r="AI57" s="128"/>
      <c r="AJ57" s="128"/>
      <c r="AK57" s="128"/>
      <c r="AL57" s="128"/>
      <c r="AM57" s="128"/>
      <c r="AN57" s="128"/>
      <c r="AO57" s="128"/>
      <c r="AP57" s="128"/>
      <c r="AQ57" s="128"/>
      <c r="AR57" s="128"/>
    </row>
    <row r="58" spans="2:44" ht="14.4" customHeight="1" x14ac:dyDescent="0.3">
      <c r="B58" s="125"/>
      <c r="C58" s="125"/>
      <c r="D58" s="125"/>
      <c r="E58" s="125"/>
      <c r="F58" s="125"/>
      <c r="G58" s="125"/>
      <c r="H58" s="125"/>
      <c r="I58" s="125"/>
      <c r="J58" s="125"/>
      <c r="L58" s="125"/>
      <c r="M58" s="125"/>
      <c r="N58" s="125"/>
      <c r="O58" s="125"/>
      <c r="P58" s="125"/>
      <c r="Q58" s="125"/>
      <c r="R58" s="125"/>
      <c r="S58" s="125"/>
      <c r="T58" s="125"/>
      <c r="W58" s="125"/>
      <c r="X58" s="125"/>
      <c r="Y58" s="125"/>
      <c r="Z58" s="129"/>
      <c r="AA58" s="129"/>
      <c r="AB58" s="129"/>
      <c r="AC58" s="129"/>
      <c r="AD58" s="129"/>
      <c r="AE58" s="128"/>
      <c r="AF58" s="87">
        <v>4</v>
      </c>
      <c r="AG58" s="128"/>
      <c r="AH58" s="128"/>
      <c r="AI58" s="128"/>
      <c r="AJ58" s="128"/>
      <c r="AK58" s="128"/>
      <c r="AL58" s="128"/>
      <c r="AM58" s="128"/>
      <c r="AN58" s="128"/>
      <c r="AO58" s="128"/>
      <c r="AP58" s="128"/>
      <c r="AQ58" s="128"/>
      <c r="AR58" s="128"/>
    </row>
    <row r="59" spans="2:44" x14ac:dyDescent="0.3">
      <c r="B59" s="125"/>
      <c r="C59" s="125"/>
      <c r="D59" s="125"/>
      <c r="E59" s="125"/>
      <c r="F59" s="125"/>
      <c r="G59" s="125"/>
      <c r="H59" s="125"/>
      <c r="I59" s="125"/>
      <c r="J59" s="125"/>
      <c r="L59" s="125"/>
      <c r="M59" s="125"/>
      <c r="N59" s="125"/>
      <c r="O59" s="125"/>
      <c r="P59" s="125"/>
      <c r="Q59" s="125"/>
      <c r="R59" s="125"/>
      <c r="S59" s="125"/>
      <c r="T59" s="125"/>
      <c r="W59" s="125"/>
      <c r="X59" s="125"/>
      <c r="Y59" s="125"/>
      <c r="Z59" s="129"/>
      <c r="AA59" s="129"/>
      <c r="AB59" s="129"/>
      <c r="AC59" s="129"/>
      <c r="AD59" s="129"/>
      <c r="AE59" s="128"/>
      <c r="AF59" s="87">
        <v>3</v>
      </c>
      <c r="AG59" s="128"/>
      <c r="AH59" s="128"/>
      <c r="AI59" s="128"/>
      <c r="AJ59" s="128"/>
      <c r="AK59" s="128"/>
      <c r="AL59" s="128"/>
      <c r="AM59" s="128"/>
      <c r="AN59" s="128"/>
      <c r="AO59" s="128"/>
      <c r="AP59" s="128"/>
      <c r="AQ59" s="128"/>
      <c r="AR59" s="128"/>
    </row>
    <row r="60" spans="2:44" x14ac:dyDescent="0.3">
      <c r="B60" s="125"/>
      <c r="C60" s="125"/>
      <c r="D60" s="125"/>
      <c r="E60" s="125"/>
      <c r="F60" s="125"/>
      <c r="G60" s="125"/>
      <c r="H60" s="125"/>
      <c r="I60" s="125"/>
      <c r="J60" s="125"/>
      <c r="L60" s="125"/>
      <c r="M60" s="125"/>
      <c r="N60" s="125"/>
      <c r="O60" s="125"/>
      <c r="P60" s="125"/>
      <c r="Q60" s="125"/>
      <c r="R60" s="125"/>
      <c r="S60" s="125"/>
      <c r="T60" s="125"/>
      <c r="W60" s="125"/>
      <c r="X60" s="125"/>
      <c r="Y60" s="125"/>
      <c r="Z60" s="129"/>
      <c r="AA60" s="129"/>
      <c r="AB60" s="129"/>
      <c r="AC60" s="129"/>
      <c r="AD60" s="129"/>
      <c r="AE60" s="128"/>
      <c r="AF60" s="87">
        <v>4</v>
      </c>
      <c r="AG60" s="128"/>
      <c r="AH60" s="128"/>
      <c r="AI60" s="128"/>
      <c r="AJ60" s="128"/>
      <c r="AK60" s="128"/>
      <c r="AL60" s="128"/>
      <c r="AM60" s="128"/>
      <c r="AN60" s="128"/>
      <c r="AO60" s="128"/>
      <c r="AP60" s="128"/>
      <c r="AQ60" s="128"/>
      <c r="AR60" s="128"/>
    </row>
    <row r="61" spans="2:44" x14ac:dyDescent="0.3">
      <c r="B61" s="125"/>
      <c r="C61" s="125"/>
      <c r="D61" s="125"/>
      <c r="E61" s="125"/>
      <c r="F61" s="125"/>
      <c r="G61" s="125"/>
      <c r="H61" s="125"/>
      <c r="I61" s="125"/>
      <c r="J61" s="125"/>
      <c r="L61" s="125"/>
      <c r="M61" s="125"/>
      <c r="N61" s="125"/>
      <c r="O61" s="125"/>
      <c r="P61" s="125"/>
      <c r="Q61" s="125"/>
      <c r="R61" s="125"/>
      <c r="S61" s="125"/>
      <c r="T61" s="125"/>
      <c r="W61" s="125"/>
      <c r="X61" s="125"/>
      <c r="Y61" s="125"/>
      <c r="Z61" s="125"/>
      <c r="AA61" s="125"/>
      <c r="AB61" s="125"/>
      <c r="AC61" s="125"/>
      <c r="AD61" s="125"/>
      <c r="AE61" s="127"/>
      <c r="AF61" s="87">
        <v>4</v>
      </c>
      <c r="AG61" s="128"/>
      <c r="AH61" s="128"/>
      <c r="AI61" s="128"/>
      <c r="AJ61" s="128"/>
      <c r="AK61" s="128"/>
      <c r="AL61" s="128"/>
      <c r="AM61" s="128"/>
      <c r="AN61" s="128"/>
      <c r="AO61" s="128"/>
      <c r="AP61" s="128"/>
      <c r="AQ61" s="128"/>
      <c r="AR61" s="128"/>
    </row>
    <row r="62" spans="2:44" x14ac:dyDescent="0.3">
      <c r="B62" s="125"/>
      <c r="C62" s="125"/>
      <c r="D62" s="125"/>
      <c r="E62" s="125"/>
      <c r="F62" s="125"/>
      <c r="G62" s="125"/>
      <c r="H62" s="125"/>
      <c r="I62" s="125"/>
      <c r="J62" s="125"/>
      <c r="L62" s="125"/>
      <c r="M62" s="125"/>
      <c r="N62" s="125"/>
      <c r="O62" s="125"/>
      <c r="P62" s="125"/>
      <c r="Q62" s="125"/>
      <c r="R62" s="125"/>
      <c r="S62" s="125"/>
      <c r="T62" s="125"/>
      <c r="W62" s="125"/>
      <c r="X62" s="125"/>
      <c r="Y62" s="125"/>
      <c r="Z62" s="125"/>
      <c r="AA62" s="125"/>
      <c r="AB62" s="125"/>
      <c r="AC62" s="125"/>
      <c r="AD62" s="125"/>
      <c r="AE62" s="127"/>
      <c r="AF62" s="87">
        <v>5</v>
      </c>
      <c r="AG62" s="128"/>
      <c r="AH62" s="128"/>
      <c r="AI62" s="128"/>
      <c r="AJ62" s="128"/>
      <c r="AK62" s="128"/>
      <c r="AL62" s="128"/>
      <c r="AM62" s="128"/>
      <c r="AN62" s="128"/>
      <c r="AO62" s="128"/>
      <c r="AP62" s="128"/>
      <c r="AQ62" s="128"/>
      <c r="AR62" s="128"/>
    </row>
    <row r="63" spans="2:44" x14ac:dyDescent="0.3">
      <c r="B63" s="125"/>
      <c r="C63" s="125"/>
      <c r="D63" s="125"/>
      <c r="E63" s="125"/>
      <c r="F63" s="125"/>
      <c r="G63" s="125"/>
      <c r="H63" s="125"/>
      <c r="I63" s="125"/>
      <c r="J63" s="125"/>
      <c r="L63" s="125"/>
      <c r="M63" s="125"/>
      <c r="N63" s="125"/>
      <c r="O63" s="125"/>
      <c r="P63" s="125"/>
      <c r="Q63" s="125"/>
      <c r="R63" s="125"/>
      <c r="S63" s="125"/>
      <c r="T63" s="125"/>
      <c r="W63" s="125"/>
      <c r="X63" s="125"/>
      <c r="Y63" s="125"/>
      <c r="Z63" s="125"/>
      <c r="AA63" s="125"/>
      <c r="AB63" s="125"/>
      <c r="AC63" s="125"/>
      <c r="AD63" s="125"/>
      <c r="AE63" s="127"/>
      <c r="AF63" s="87">
        <v>4</v>
      </c>
      <c r="AG63" s="128"/>
      <c r="AH63" s="128"/>
      <c r="AI63" s="128"/>
      <c r="AJ63" s="128"/>
      <c r="AK63" s="128"/>
      <c r="AL63" s="128"/>
      <c r="AM63" s="128"/>
      <c r="AN63" s="128"/>
      <c r="AO63" s="128"/>
      <c r="AP63" s="128"/>
      <c r="AQ63" s="128"/>
      <c r="AR63" s="128"/>
    </row>
    <row r="64" spans="2:44" x14ac:dyDescent="0.3">
      <c r="B64" s="125"/>
      <c r="C64" s="125"/>
      <c r="D64" s="125"/>
      <c r="E64" s="125"/>
      <c r="F64" s="125"/>
      <c r="G64" s="125"/>
      <c r="H64" s="125"/>
      <c r="I64" s="125"/>
      <c r="J64" s="125"/>
      <c r="L64" s="125"/>
      <c r="M64" s="125"/>
      <c r="N64" s="125"/>
      <c r="O64" s="125"/>
      <c r="P64" s="125"/>
      <c r="Q64" s="125"/>
      <c r="R64" s="125"/>
      <c r="S64" s="125"/>
      <c r="T64" s="125"/>
      <c r="W64" s="125"/>
      <c r="X64" s="125"/>
      <c r="Y64" s="125"/>
      <c r="Z64" s="125"/>
      <c r="AA64" s="125"/>
      <c r="AB64" s="125"/>
      <c r="AC64" s="125"/>
      <c r="AD64" s="125"/>
      <c r="AE64" s="127"/>
      <c r="AF64" s="88">
        <v>5</v>
      </c>
      <c r="AG64" s="128"/>
      <c r="AH64" s="128"/>
      <c r="AI64" s="128"/>
      <c r="AJ64" s="128"/>
      <c r="AK64" s="128"/>
      <c r="AL64" s="128"/>
      <c r="AM64" s="128"/>
      <c r="AN64" s="128"/>
      <c r="AO64" s="128"/>
      <c r="AP64" s="128"/>
      <c r="AQ64" s="128"/>
      <c r="AR64" s="128"/>
    </row>
    <row r="65" spans="2:44" x14ac:dyDescent="0.3">
      <c r="B65" s="125"/>
      <c r="C65" s="125"/>
      <c r="D65" s="125"/>
      <c r="E65" s="125"/>
      <c r="F65" s="125"/>
      <c r="G65" s="125"/>
      <c r="H65" s="125"/>
      <c r="I65" s="125"/>
      <c r="J65" s="125"/>
      <c r="L65" s="125"/>
      <c r="M65" s="125"/>
      <c r="N65" s="125"/>
      <c r="O65" s="125"/>
      <c r="P65" s="125"/>
      <c r="Q65" s="125"/>
      <c r="R65" s="125"/>
      <c r="S65" s="125"/>
      <c r="T65" s="125"/>
      <c r="W65" s="125"/>
      <c r="X65" s="125"/>
      <c r="Y65" s="125"/>
      <c r="Z65" s="125"/>
      <c r="AA65" s="125"/>
      <c r="AB65" s="125"/>
      <c r="AC65" s="125"/>
      <c r="AD65" s="127"/>
      <c r="AE65" s="127"/>
      <c r="AF65" s="127"/>
      <c r="AG65" s="127"/>
      <c r="AH65" s="127"/>
      <c r="AI65" s="127"/>
      <c r="AJ65" s="127"/>
      <c r="AK65" s="127"/>
      <c r="AL65" s="127"/>
      <c r="AM65" s="127"/>
      <c r="AN65" s="127"/>
      <c r="AO65" s="127"/>
      <c r="AP65" s="127"/>
      <c r="AQ65" s="127"/>
      <c r="AR65" s="125"/>
    </row>
    <row r="66" spans="2:44" x14ac:dyDescent="0.3">
      <c r="B66" s="125"/>
      <c r="C66" s="125"/>
      <c r="D66" s="125"/>
      <c r="E66" s="125"/>
      <c r="F66" s="125"/>
      <c r="G66" s="125"/>
      <c r="H66" s="125"/>
      <c r="I66" s="125"/>
      <c r="J66" s="125"/>
      <c r="L66" s="125"/>
      <c r="M66" s="125"/>
      <c r="N66" s="125"/>
      <c r="O66" s="125"/>
      <c r="P66" s="125"/>
      <c r="Q66" s="125"/>
      <c r="R66" s="125"/>
      <c r="S66" s="125"/>
      <c r="T66" s="125"/>
      <c r="W66" s="125"/>
      <c r="X66" s="125"/>
      <c r="Y66" s="125"/>
      <c r="Z66" s="125"/>
      <c r="AA66" s="125"/>
      <c r="AB66" s="125"/>
      <c r="AC66" s="125"/>
      <c r="AD66" s="127"/>
      <c r="AE66" s="127"/>
      <c r="AF66" s="127"/>
      <c r="AG66" s="127"/>
      <c r="AH66" s="127"/>
      <c r="AI66" s="127"/>
      <c r="AJ66" s="127"/>
      <c r="AK66" s="127"/>
      <c r="AL66" s="127"/>
      <c r="AM66" s="127"/>
      <c r="AN66" s="127"/>
      <c r="AO66" s="127"/>
      <c r="AP66" s="127"/>
      <c r="AQ66" s="127"/>
      <c r="AR66" s="125"/>
    </row>
    <row r="67" spans="2:44" x14ac:dyDescent="0.3">
      <c r="B67" s="125"/>
      <c r="C67" s="125"/>
      <c r="D67" s="125"/>
      <c r="E67" s="125"/>
      <c r="F67" s="125"/>
      <c r="G67" s="125"/>
      <c r="H67" s="125"/>
      <c r="I67" s="125"/>
      <c r="J67" s="125"/>
      <c r="L67" s="125"/>
      <c r="M67" s="125"/>
      <c r="N67" s="125"/>
      <c r="O67" s="125"/>
      <c r="P67" s="125"/>
      <c r="Q67" s="125"/>
      <c r="R67" s="125"/>
      <c r="S67" s="125"/>
      <c r="T67" s="125"/>
      <c r="W67" s="125"/>
      <c r="X67" s="125"/>
      <c r="Y67" s="125"/>
      <c r="Z67" s="125"/>
      <c r="AA67" s="125"/>
      <c r="AB67" s="125"/>
      <c r="AC67" s="125"/>
      <c r="AD67" s="127"/>
      <c r="AE67" s="127"/>
      <c r="AF67" s="127"/>
      <c r="AG67" s="127"/>
      <c r="AH67" s="127"/>
      <c r="AI67" s="127"/>
      <c r="AJ67" s="127"/>
      <c r="AK67" s="127"/>
      <c r="AL67" s="127"/>
      <c r="AM67" s="127"/>
      <c r="AN67" s="127"/>
      <c r="AO67" s="127"/>
      <c r="AP67" s="127"/>
      <c r="AQ67" s="127"/>
      <c r="AR67" s="125"/>
    </row>
    <row r="68" spans="2:44" x14ac:dyDescent="0.3">
      <c r="B68" s="125"/>
      <c r="C68" s="125"/>
      <c r="D68" s="125"/>
      <c r="E68" s="125"/>
      <c r="F68" s="125"/>
      <c r="G68" s="125"/>
      <c r="H68" s="125"/>
      <c r="I68" s="125"/>
      <c r="J68" s="125"/>
      <c r="L68" s="125"/>
      <c r="M68" s="125"/>
      <c r="N68" s="125"/>
      <c r="O68" s="125"/>
      <c r="P68" s="125"/>
      <c r="Q68" s="125"/>
      <c r="R68" s="125"/>
      <c r="S68" s="125"/>
      <c r="T68" s="125"/>
      <c r="W68" s="125"/>
      <c r="X68" s="125"/>
      <c r="Y68" s="125"/>
      <c r="Z68" s="125"/>
      <c r="AA68" s="125"/>
      <c r="AB68" s="125"/>
      <c r="AC68" s="125"/>
      <c r="AD68" s="127"/>
      <c r="AE68" s="127"/>
      <c r="AF68" s="127"/>
      <c r="AG68" s="127"/>
      <c r="AH68" s="127"/>
      <c r="AI68" s="127"/>
      <c r="AJ68" s="127"/>
      <c r="AK68" s="127"/>
      <c r="AL68" s="127"/>
      <c r="AM68" s="127"/>
      <c r="AN68" s="127"/>
      <c r="AO68" s="127"/>
      <c r="AP68" s="127"/>
      <c r="AQ68" s="127"/>
      <c r="AR68" s="125"/>
    </row>
    <row r="69" spans="2:44" x14ac:dyDescent="0.3">
      <c r="B69" s="125"/>
      <c r="C69" s="125"/>
      <c r="D69" s="125"/>
      <c r="E69" s="125"/>
      <c r="F69" s="125"/>
      <c r="G69" s="125"/>
      <c r="H69" s="125"/>
      <c r="I69" s="125"/>
      <c r="J69" s="125"/>
      <c r="L69" s="125"/>
      <c r="M69" s="125"/>
      <c r="N69" s="125"/>
      <c r="O69" s="125"/>
      <c r="P69" s="125"/>
      <c r="Q69" s="125"/>
      <c r="R69" s="125"/>
      <c r="S69" s="125"/>
      <c r="T69" s="125"/>
      <c r="W69" s="125"/>
      <c r="X69" s="125"/>
      <c r="Y69" s="125"/>
      <c r="Z69" s="125"/>
      <c r="AA69" s="125"/>
      <c r="AB69" s="125"/>
      <c r="AC69" s="125"/>
      <c r="AD69" s="127"/>
      <c r="AE69" s="127"/>
      <c r="AF69" s="127"/>
      <c r="AG69" s="127"/>
      <c r="AH69" s="127"/>
      <c r="AI69" s="127"/>
      <c r="AJ69" s="127"/>
      <c r="AK69" s="127"/>
      <c r="AL69" s="127"/>
      <c r="AM69" s="127"/>
      <c r="AN69" s="127"/>
      <c r="AO69" s="127"/>
      <c r="AP69" s="127"/>
      <c r="AQ69" s="127"/>
      <c r="AR69" s="125"/>
    </row>
    <row r="70" spans="2:44" x14ac:dyDescent="0.3">
      <c r="B70" s="125"/>
      <c r="C70" s="125"/>
      <c r="D70" s="125"/>
      <c r="E70" s="125"/>
      <c r="F70" s="125"/>
      <c r="G70" s="125"/>
      <c r="H70" s="125"/>
      <c r="I70" s="125"/>
      <c r="J70" s="125"/>
      <c r="L70" s="125"/>
      <c r="M70" s="125"/>
      <c r="N70" s="125"/>
      <c r="O70" s="125"/>
      <c r="P70" s="125"/>
      <c r="Q70" s="125"/>
      <c r="R70" s="125"/>
      <c r="S70" s="125"/>
      <c r="T70" s="125"/>
      <c r="W70" s="125"/>
      <c r="X70" s="125"/>
      <c r="Y70" s="125"/>
      <c r="Z70" s="125"/>
      <c r="AA70" s="125"/>
      <c r="AB70" s="125"/>
      <c r="AC70" s="125"/>
      <c r="AD70" s="127"/>
      <c r="AE70" s="127"/>
      <c r="AF70" s="127"/>
      <c r="AG70" s="127"/>
      <c r="AH70" s="127"/>
      <c r="AI70" s="127"/>
      <c r="AJ70" s="127"/>
      <c r="AK70" s="127"/>
      <c r="AL70" s="127"/>
      <c r="AM70" s="127"/>
      <c r="AN70" s="127"/>
      <c r="AO70" s="127"/>
      <c r="AP70" s="127"/>
      <c r="AQ70" s="127"/>
      <c r="AR70" s="125"/>
    </row>
    <row r="71" spans="2:44" x14ac:dyDescent="0.3">
      <c r="B71" s="125"/>
      <c r="C71" s="125"/>
      <c r="D71" s="125"/>
      <c r="E71" s="125"/>
      <c r="F71" s="125"/>
      <c r="G71" s="125"/>
      <c r="H71" s="125"/>
      <c r="I71" s="125"/>
      <c r="J71" s="125"/>
      <c r="L71" s="125"/>
      <c r="M71" s="125"/>
      <c r="N71" s="125"/>
      <c r="O71" s="125"/>
      <c r="P71" s="125"/>
      <c r="Q71" s="125"/>
      <c r="R71" s="125"/>
      <c r="S71" s="125"/>
      <c r="T71" s="125"/>
      <c r="W71" s="125"/>
      <c r="X71" s="125"/>
      <c r="Y71" s="125"/>
      <c r="Z71" s="125"/>
      <c r="AA71" s="125"/>
      <c r="AB71" s="125"/>
      <c r="AC71" s="125"/>
      <c r="AD71" s="127"/>
      <c r="AE71" s="127"/>
      <c r="AF71" s="127"/>
      <c r="AG71" s="127"/>
      <c r="AH71" s="127"/>
      <c r="AI71" s="127"/>
      <c r="AJ71" s="127"/>
      <c r="AK71" s="127"/>
      <c r="AL71" s="127"/>
      <c r="AM71" s="127"/>
      <c r="AN71" s="127"/>
      <c r="AO71" s="127"/>
      <c r="AP71" s="127"/>
      <c r="AQ71" s="127"/>
      <c r="AR71" s="125"/>
    </row>
    <row r="72" spans="2:44" x14ac:dyDescent="0.3">
      <c r="B72" s="125"/>
      <c r="C72" s="125"/>
      <c r="D72" s="125"/>
      <c r="E72" s="125"/>
      <c r="F72" s="125"/>
      <c r="G72" s="125"/>
      <c r="H72" s="125"/>
      <c r="I72" s="125"/>
      <c r="J72" s="125"/>
      <c r="L72" s="125"/>
      <c r="M72" s="125"/>
      <c r="N72" s="125"/>
      <c r="O72" s="125"/>
      <c r="P72" s="125"/>
      <c r="Q72" s="125"/>
      <c r="R72" s="125"/>
      <c r="S72" s="125"/>
      <c r="T72" s="125"/>
      <c r="W72" s="125"/>
      <c r="X72" s="125"/>
      <c r="Y72" s="125"/>
      <c r="Z72" s="125"/>
      <c r="AA72" s="125"/>
      <c r="AB72" s="125"/>
      <c r="AC72" s="125"/>
      <c r="AD72" s="127"/>
      <c r="AE72" s="127"/>
      <c r="AF72" s="127"/>
      <c r="AG72" s="127"/>
      <c r="AH72" s="127"/>
      <c r="AI72" s="127"/>
      <c r="AJ72" s="127"/>
      <c r="AK72" s="127"/>
      <c r="AL72" s="127"/>
      <c r="AM72" s="127"/>
      <c r="AN72" s="127"/>
      <c r="AO72" s="127"/>
      <c r="AP72" s="127"/>
      <c r="AQ72" s="127"/>
      <c r="AR72" s="125"/>
    </row>
    <row r="73" spans="2:44" x14ac:dyDescent="0.3">
      <c r="B73" s="125"/>
      <c r="C73" s="125"/>
      <c r="D73" s="125"/>
      <c r="E73" s="125"/>
      <c r="F73" s="125"/>
      <c r="G73" s="125"/>
      <c r="H73" s="125"/>
      <c r="I73" s="125"/>
      <c r="J73" s="125"/>
      <c r="L73" s="125"/>
      <c r="M73" s="125"/>
      <c r="N73" s="125"/>
      <c r="O73" s="125"/>
      <c r="P73" s="125"/>
      <c r="Q73" s="125"/>
      <c r="R73" s="125"/>
      <c r="S73" s="125"/>
      <c r="T73" s="125"/>
      <c r="W73" s="125"/>
      <c r="X73" s="125"/>
      <c r="Y73" s="125"/>
      <c r="Z73" s="125"/>
      <c r="AA73" s="125"/>
      <c r="AB73" s="125"/>
      <c r="AC73" s="125"/>
      <c r="AD73" s="127"/>
      <c r="AE73" s="127"/>
      <c r="AF73" s="127"/>
      <c r="AG73" s="127"/>
      <c r="AH73" s="127"/>
      <c r="AI73" s="127"/>
      <c r="AJ73" s="127"/>
      <c r="AK73" s="127"/>
      <c r="AL73" s="127"/>
      <c r="AM73" s="127"/>
      <c r="AN73" s="127"/>
      <c r="AO73" s="127"/>
      <c r="AP73" s="127"/>
      <c r="AQ73" s="127"/>
      <c r="AR73" s="125"/>
    </row>
    <row r="74" spans="2:44" x14ac:dyDescent="0.3">
      <c r="B74" s="125"/>
      <c r="C74" s="125"/>
      <c r="D74" s="125"/>
      <c r="E74" s="125"/>
      <c r="F74" s="125"/>
      <c r="G74" s="125"/>
      <c r="H74" s="125"/>
      <c r="I74" s="125"/>
      <c r="J74" s="125"/>
      <c r="L74" s="125"/>
      <c r="M74" s="125"/>
      <c r="N74" s="125"/>
      <c r="O74" s="125"/>
      <c r="P74" s="125"/>
      <c r="Q74" s="125"/>
      <c r="R74" s="125"/>
      <c r="S74" s="125"/>
      <c r="T74" s="125"/>
      <c r="W74" s="125"/>
      <c r="X74" s="125"/>
      <c r="Y74" s="125"/>
      <c r="Z74" s="125"/>
      <c r="AA74" s="125"/>
      <c r="AB74" s="125"/>
      <c r="AC74" s="125"/>
      <c r="AD74" s="127"/>
      <c r="AE74" s="127"/>
      <c r="AF74" s="127"/>
      <c r="AG74" s="127"/>
      <c r="AH74" s="127"/>
      <c r="AI74" s="127"/>
      <c r="AJ74" s="127"/>
      <c r="AK74" s="127"/>
      <c r="AL74" s="127"/>
      <c r="AM74" s="127"/>
      <c r="AN74" s="127"/>
      <c r="AO74" s="127"/>
      <c r="AP74" s="127"/>
      <c r="AQ74" s="127"/>
      <c r="AR74" s="125"/>
    </row>
    <row r="75" spans="2:44" x14ac:dyDescent="0.3">
      <c r="B75" s="125"/>
      <c r="C75" s="125"/>
      <c r="D75" s="125"/>
      <c r="E75" s="125"/>
      <c r="F75" s="125"/>
      <c r="G75" s="125"/>
      <c r="H75" s="125"/>
      <c r="I75" s="125"/>
      <c r="J75" s="125"/>
      <c r="L75" s="125"/>
      <c r="M75" s="125"/>
      <c r="N75" s="125"/>
      <c r="O75" s="125"/>
      <c r="P75" s="125"/>
      <c r="Q75" s="125"/>
      <c r="R75" s="125"/>
      <c r="S75" s="125"/>
      <c r="T75" s="125"/>
      <c r="W75" s="125"/>
      <c r="X75" s="125"/>
      <c r="Y75" s="125"/>
      <c r="Z75" s="125"/>
      <c r="AA75" s="125"/>
      <c r="AB75" s="125"/>
      <c r="AC75" s="125"/>
      <c r="AD75" s="127"/>
      <c r="AE75" s="127"/>
      <c r="AF75" s="127"/>
      <c r="AG75" s="127"/>
      <c r="AH75" s="127"/>
      <c r="AI75" s="127"/>
      <c r="AJ75" s="127"/>
      <c r="AK75" s="127"/>
      <c r="AL75" s="127"/>
      <c r="AM75" s="127"/>
      <c r="AN75" s="127"/>
      <c r="AO75" s="127"/>
      <c r="AP75" s="127"/>
      <c r="AQ75" s="127"/>
      <c r="AR75" s="125"/>
    </row>
    <row r="76" spans="2:44" x14ac:dyDescent="0.3">
      <c r="B76" s="125"/>
      <c r="C76" s="125"/>
      <c r="D76" s="125"/>
      <c r="E76" s="125"/>
      <c r="F76" s="125"/>
      <c r="G76" s="125"/>
      <c r="H76" s="125"/>
      <c r="I76" s="125"/>
      <c r="J76" s="125"/>
      <c r="L76" s="125"/>
      <c r="M76" s="125"/>
      <c r="N76" s="125"/>
      <c r="O76" s="125"/>
      <c r="P76" s="125"/>
      <c r="Q76" s="125"/>
      <c r="R76" s="125"/>
      <c r="S76" s="125"/>
      <c r="T76" s="125"/>
      <c r="W76" s="125"/>
      <c r="X76" s="125"/>
      <c r="Y76" s="125"/>
      <c r="Z76" s="125"/>
      <c r="AA76" s="125"/>
      <c r="AB76" s="125"/>
      <c r="AC76" s="125"/>
      <c r="AD76" s="127"/>
      <c r="AE76" s="127"/>
      <c r="AF76" s="127"/>
      <c r="AG76" s="127"/>
      <c r="AH76" s="127"/>
      <c r="AI76" s="127"/>
      <c r="AJ76" s="127"/>
      <c r="AK76" s="127"/>
      <c r="AL76" s="127"/>
      <c r="AM76" s="127"/>
      <c r="AN76" s="127"/>
      <c r="AO76" s="127"/>
      <c r="AP76" s="127"/>
      <c r="AQ76" s="127"/>
      <c r="AR76" s="125"/>
    </row>
    <row r="77" spans="2:44" x14ac:dyDescent="0.3">
      <c r="B77" s="125"/>
      <c r="C77" s="125"/>
      <c r="D77" s="125"/>
      <c r="E77" s="125"/>
      <c r="F77" s="125"/>
      <c r="G77" s="125"/>
      <c r="H77" s="125"/>
      <c r="I77" s="125"/>
      <c r="J77" s="125"/>
      <c r="L77" s="125"/>
      <c r="M77" s="125"/>
      <c r="N77" s="125"/>
      <c r="O77" s="125"/>
      <c r="P77" s="125"/>
      <c r="Q77" s="125"/>
      <c r="R77" s="125"/>
      <c r="S77" s="125"/>
      <c r="T77" s="125"/>
      <c r="W77" s="125"/>
      <c r="X77" s="125"/>
      <c r="Y77" s="125"/>
      <c r="Z77" s="125"/>
      <c r="AA77" s="125"/>
      <c r="AB77" s="125"/>
      <c r="AC77" s="125"/>
      <c r="AD77" s="127"/>
      <c r="AE77" s="127"/>
      <c r="AF77" s="127"/>
      <c r="AG77" s="127"/>
      <c r="AH77" s="127"/>
      <c r="AI77" s="127"/>
      <c r="AJ77" s="127"/>
      <c r="AK77" s="127"/>
      <c r="AL77" s="127"/>
      <c r="AM77" s="127"/>
      <c r="AN77" s="127"/>
      <c r="AO77" s="127"/>
      <c r="AP77" s="127"/>
      <c r="AQ77" s="127"/>
      <c r="AR77" s="125"/>
    </row>
    <row r="78" spans="2:44" x14ac:dyDescent="0.3">
      <c r="B78" s="125"/>
      <c r="C78" s="125"/>
      <c r="D78" s="125"/>
      <c r="E78" s="125"/>
      <c r="F78" s="125"/>
      <c r="G78" s="125"/>
      <c r="H78" s="125"/>
      <c r="I78" s="125"/>
      <c r="J78" s="125"/>
      <c r="L78" s="125"/>
      <c r="M78" s="125"/>
      <c r="N78" s="125"/>
      <c r="O78" s="125"/>
      <c r="P78" s="125"/>
      <c r="Q78" s="125"/>
      <c r="R78" s="125"/>
      <c r="S78" s="125"/>
      <c r="T78" s="125"/>
      <c r="W78" s="125"/>
      <c r="X78" s="125"/>
      <c r="Y78" s="125"/>
      <c r="Z78" s="125"/>
      <c r="AA78" s="125"/>
      <c r="AB78" s="125"/>
      <c r="AC78" s="125"/>
      <c r="AD78" s="127"/>
      <c r="AE78" s="127"/>
      <c r="AF78" s="127"/>
      <c r="AG78" s="127"/>
      <c r="AH78" s="127"/>
      <c r="AI78" s="127"/>
      <c r="AJ78" s="127"/>
      <c r="AK78" s="127"/>
      <c r="AL78" s="127"/>
      <c r="AM78" s="127"/>
      <c r="AN78" s="127"/>
      <c r="AO78" s="127"/>
      <c r="AP78" s="127"/>
      <c r="AQ78" s="127"/>
      <c r="AR78" s="125"/>
    </row>
    <row r="79" spans="2:44" x14ac:dyDescent="0.3">
      <c r="B79" s="125"/>
      <c r="C79" s="125"/>
      <c r="D79" s="125"/>
      <c r="E79" s="125"/>
      <c r="F79" s="125"/>
      <c r="G79" s="125"/>
      <c r="H79" s="125"/>
      <c r="I79" s="125"/>
      <c r="J79" s="125"/>
      <c r="L79" s="125"/>
      <c r="M79" s="125"/>
      <c r="N79" s="125"/>
      <c r="O79" s="125"/>
      <c r="P79" s="125"/>
      <c r="Q79" s="125"/>
      <c r="R79" s="125"/>
      <c r="S79" s="125"/>
      <c r="T79" s="125"/>
      <c r="W79" s="125"/>
      <c r="X79" s="125"/>
      <c r="Y79" s="125"/>
      <c r="Z79" s="125"/>
      <c r="AA79" s="125"/>
      <c r="AB79" s="125"/>
      <c r="AC79" s="125"/>
      <c r="AD79" s="127"/>
      <c r="AE79" s="127"/>
      <c r="AF79" s="127"/>
      <c r="AG79" s="127"/>
      <c r="AH79" s="127"/>
      <c r="AI79" s="127"/>
      <c r="AJ79" s="127"/>
      <c r="AK79" s="127"/>
      <c r="AL79" s="127"/>
      <c r="AM79" s="127"/>
      <c r="AN79" s="127"/>
      <c r="AO79" s="127"/>
      <c r="AP79" s="127"/>
      <c r="AQ79" s="127"/>
      <c r="AR79" s="125"/>
    </row>
    <row r="80" spans="2:44" x14ac:dyDescent="0.3">
      <c r="B80" s="125"/>
      <c r="C80" s="125"/>
      <c r="D80" s="125"/>
      <c r="E80" s="125"/>
      <c r="F80" s="125"/>
      <c r="G80" s="125"/>
      <c r="H80" s="125"/>
      <c r="I80" s="125"/>
      <c r="J80" s="125"/>
      <c r="L80" s="125"/>
      <c r="M80" s="125"/>
      <c r="N80" s="125"/>
      <c r="O80" s="125"/>
      <c r="P80" s="125"/>
      <c r="Q80" s="125"/>
      <c r="R80" s="125"/>
      <c r="S80" s="125"/>
      <c r="T80" s="125"/>
      <c r="W80" s="125"/>
      <c r="X80" s="125"/>
      <c r="Y80" s="125"/>
      <c r="Z80" s="125"/>
      <c r="AA80" s="125"/>
      <c r="AB80" s="125"/>
      <c r="AC80" s="125"/>
      <c r="AD80" s="127"/>
      <c r="AE80" s="127"/>
      <c r="AF80" s="127"/>
      <c r="AG80" s="127"/>
      <c r="AH80" s="127"/>
      <c r="AI80" s="127"/>
      <c r="AJ80" s="127"/>
      <c r="AK80" s="127"/>
      <c r="AL80" s="127"/>
      <c r="AM80" s="127"/>
      <c r="AN80" s="127"/>
      <c r="AO80" s="127"/>
      <c r="AP80" s="127"/>
      <c r="AQ80" s="127"/>
      <c r="AR80" s="125"/>
    </row>
    <row r="81" spans="1:74" x14ac:dyDescent="0.3">
      <c r="B81" s="125"/>
      <c r="C81" s="125"/>
      <c r="D81" s="125"/>
      <c r="E81" s="125"/>
      <c r="F81" s="125"/>
      <c r="G81" s="125"/>
      <c r="H81" s="125"/>
      <c r="I81" s="125"/>
      <c r="J81" s="125"/>
      <c r="L81" s="125"/>
      <c r="M81" s="125"/>
      <c r="N81" s="125"/>
      <c r="O81" s="125"/>
      <c r="P81" s="125"/>
      <c r="Q81" s="125"/>
      <c r="R81" s="125"/>
      <c r="S81" s="125"/>
      <c r="T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row>
    <row r="82" spans="1:74" x14ac:dyDescent="0.3">
      <c r="B82" s="125"/>
      <c r="C82" s="125"/>
      <c r="D82" s="125"/>
      <c r="E82" s="125"/>
      <c r="F82" s="125"/>
      <c r="G82" s="125"/>
      <c r="H82" s="125"/>
      <c r="I82" s="125"/>
      <c r="J82" s="125"/>
      <c r="L82" s="125"/>
      <c r="M82" s="125"/>
      <c r="N82" s="125"/>
      <c r="O82" s="125"/>
      <c r="P82" s="125"/>
      <c r="Q82" s="125"/>
      <c r="R82" s="125"/>
      <c r="S82" s="125"/>
      <c r="T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row>
    <row r="83" spans="1:74" x14ac:dyDescent="0.3">
      <c r="B83" s="125"/>
      <c r="C83" s="125"/>
      <c r="D83" s="125"/>
      <c r="E83" s="125"/>
      <c r="F83" s="125"/>
      <c r="G83" s="125"/>
      <c r="H83" s="125"/>
      <c r="I83" s="125"/>
      <c r="J83" s="125"/>
      <c r="L83" s="125"/>
      <c r="M83" s="125"/>
      <c r="N83" s="125"/>
      <c r="O83" s="125"/>
      <c r="P83" s="125"/>
      <c r="Q83" s="125"/>
      <c r="R83" s="125"/>
      <c r="S83" s="125"/>
      <c r="T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row>
    <row r="84" spans="1:74" x14ac:dyDescent="0.3">
      <c r="B84" s="125"/>
      <c r="C84" s="125"/>
      <c r="D84" s="125"/>
      <c r="E84" s="125"/>
      <c r="F84" s="125"/>
      <c r="G84" s="125"/>
      <c r="H84" s="125"/>
      <c r="I84" s="125"/>
      <c r="J84" s="125"/>
      <c r="L84" s="125"/>
      <c r="M84" s="125"/>
      <c r="N84" s="125"/>
      <c r="O84" s="125"/>
      <c r="P84" s="125"/>
      <c r="Q84" s="125"/>
      <c r="R84" s="125"/>
      <c r="S84" s="125"/>
      <c r="T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row>
    <row r="85" spans="1:74" x14ac:dyDescent="0.3">
      <c r="B85" s="125"/>
      <c r="C85" s="125"/>
      <c r="D85" s="125"/>
      <c r="E85" s="125"/>
      <c r="F85" s="125"/>
      <c r="G85" s="125"/>
      <c r="H85" s="125"/>
      <c r="I85" s="125"/>
      <c r="J85" s="125"/>
      <c r="L85" s="125"/>
      <c r="M85" s="125"/>
      <c r="N85" s="125"/>
      <c r="O85" s="125"/>
      <c r="P85" s="125"/>
      <c r="Q85" s="125"/>
      <c r="R85" s="125"/>
      <c r="S85" s="125"/>
      <c r="T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row>
    <row r="86" spans="1:74" x14ac:dyDescent="0.3">
      <c r="B86" s="125"/>
      <c r="C86" s="125"/>
      <c r="D86" s="125"/>
      <c r="E86" s="125"/>
      <c r="F86" s="125"/>
      <c r="G86" s="125"/>
      <c r="H86" s="125"/>
      <c r="I86" s="125"/>
      <c r="J86" s="125"/>
      <c r="L86" s="125"/>
      <c r="M86" s="125"/>
      <c r="N86" s="125"/>
      <c r="O86" s="125"/>
      <c r="P86" s="125"/>
      <c r="Q86" s="125"/>
      <c r="R86" s="125"/>
      <c r="S86" s="125"/>
      <c r="T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row>
    <row r="87" spans="1:74" x14ac:dyDescent="0.3">
      <c r="B87" s="125"/>
      <c r="C87" s="125"/>
      <c r="D87" s="125"/>
      <c r="E87" s="125"/>
      <c r="F87" s="125"/>
      <c r="G87" s="125"/>
      <c r="H87" s="125"/>
      <c r="I87" s="125"/>
      <c r="J87" s="125"/>
      <c r="L87" s="125"/>
      <c r="M87" s="125"/>
      <c r="N87" s="125"/>
      <c r="O87" s="125"/>
      <c r="P87" s="125"/>
      <c r="Q87" s="125"/>
      <c r="R87" s="125"/>
      <c r="S87" s="125"/>
      <c r="T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row>
    <row r="88" spans="1:74" x14ac:dyDescent="0.3">
      <c r="B88" s="125"/>
      <c r="C88" s="125"/>
      <c r="D88" s="125"/>
      <c r="E88" s="125"/>
      <c r="F88" s="125"/>
      <c r="G88" s="125"/>
      <c r="H88" s="125"/>
      <c r="I88" s="125"/>
      <c r="J88" s="125"/>
      <c r="L88" s="125"/>
      <c r="M88" s="125"/>
      <c r="N88" s="125"/>
      <c r="O88" s="125"/>
      <c r="P88" s="125"/>
      <c r="Q88" s="125"/>
      <c r="R88" s="125"/>
      <c r="S88" s="125"/>
      <c r="T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row>
    <row r="89" spans="1:74" x14ac:dyDescent="0.3">
      <c r="B89" s="125"/>
      <c r="C89" s="125"/>
      <c r="D89" s="125"/>
      <c r="E89" s="125"/>
      <c r="F89" s="125"/>
      <c r="G89" s="125"/>
      <c r="H89" s="125"/>
      <c r="I89" s="125"/>
      <c r="J89" s="125"/>
      <c r="L89" s="125"/>
      <c r="M89" s="125"/>
      <c r="N89" s="125"/>
      <c r="O89" s="125"/>
      <c r="P89" s="125"/>
      <c r="Q89" s="125"/>
      <c r="R89" s="125"/>
      <c r="S89" s="125"/>
      <c r="T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row>
    <row r="90" spans="1:74" s="79" customFormat="1" x14ac:dyDescent="0.3">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row>
    <row r="91" spans="1:74" s="79" customFormat="1" x14ac:dyDescent="0.3">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row>
    <row r="92" spans="1:74" s="79" customFormat="1" x14ac:dyDescent="0.3">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row>
    <row r="93" spans="1:74" s="79" customFormat="1" x14ac:dyDescent="0.3">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row>
    <row r="94" spans="1:74" s="79" customFormat="1" x14ac:dyDescent="0.3">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row>
    <row r="95" spans="1:74" s="79" customFormat="1" x14ac:dyDescent="0.3">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row>
    <row r="96" spans="1:74" s="79" customFormat="1" x14ac:dyDescent="0.3">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row>
    <row r="97" spans="1:74" s="79" customFormat="1" x14ac:dyDescent="0.3">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row>
    <row r="98" spans="1:74" s="79" customFormat="1" x14ac:dyDescent="0.3">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row>
    <row r="99" spans="1:74" s="79" customFormat="1" x14ac:dyDescent="0.3">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row>
    <row r="100" spans="1:74" s="125" customFormat="1" x14ac:dyDescent="0.3"/>
    <row r="101" spans="1:74" s="125" customFormat="1" x14ac:dyDescent="0.3"/>
    <row r="102" spans="1:74" s="125" customFormat="1" x14ac:dyDescent="0.3"/>
    <row r="103" spans="1:74" s="125" customFormat="1" x14ac:dyDescent="0.3"/>
    <row r="104" spans="1:74" s="125" customFormat="1" x14ac:dyDescent="0.3"/>
    <row r="105" spans="1:74" s="125" customFormat="1" x14ac:dyDescent="0.3"/>
    <row r="106" spans="1:74" s="125" customFormat="1" x14ac:dyDescent="0.3"/>
    <row r="107" spans="1:74" s="125" customFormat="1" x14ac:dyDescent="0.3"/>
    <row r="108" spans="1:74" s="125" customFormat="1" x14ac:dyDescent="0.3"/>
    <row r="109" spans="1:74" s="125" customFormat="1" x14ac:dyDescent="0.3"/>
    <row r="110" spans="1:74" s="125" customFormat="1" x14ac:dyDescent="0.3"/>
    <row r="111" spans="1:74" s="125" customFormat="1" x14ac:dyDescent="0.3"/>
    <row r="112" spans="1:74" s="125" customFormat="1" x14ac:dyDescent="0.3"/>
    <row r="113" s="125" customFormat="1" x14ac:dyDescent="0.3"/>
    <row r="114" s="125" customFormat="1" x14ac:dyDescent="0.3"/>
    <row r="115" s="125" customFormat="1" x14ac:dyDescent="0.3"/>
    <row r="116" s="125" customFormat="1" x14ac:dyDescent="0.3"/>
    <row r="117" s="125" customFormat="1" x14ac:dyDescent="0.3"/>
    <row r="118" s="125" customFormat="1" x14ac:dyDescent="0.3"/>
    <row r="119" s="125" customFormat="1" x14ac:dyDescent="0.3"/>
    <row r="120" s="125" customFormat="1" x14ac:dyDescent="0.3"/>
    <row r="121" s="125" customFormat="1" x14ac:dyDescent="0.3"/>
    <row r="122" s="125" customFormat="1" x14ac:dyDescent="0.3"/>
    <row r="123" s="125" customFormat="1" x14ac:dyDescent="0.3"/>
    <row r="124" s="125" customFormat="1" x14ac:dyDescent="0.3"/>
    <row r="125" s="125" customFormat="1" x14ac:dyDescent="0.3"/>
    <row r="126" s="125" customFormat="1" x14ac:dyDescent="0.3"/>
    <row r="127" s="125" customFormat="1" x14ac:dyDescent="0.3"/>
    <row r="128" s="125" customFormat="1" x14ac:dyDescent="0.3"/>
    <row r="129" s="125" customFormat="1" x14ac:dyDescent="0.3"/>
    <row r="130" s="125" customFormat="1" x14ac:dyDescent="0.3"/>
    <row r="131" s="125" customFormat="1" x14ac:dyDescent="0.3"/>
    <row r="132" s="125" customFormat="1" x14ac:dyDescent="0.3"/>
    <row r="133" s="125" customFormat="1" x14ac:dyDescent="0.3"/>
    <row r="134" s="125" customFormat="1" x14ac:dyDescent="0.3"/>
    <row r="135" s="125" customFormat="1" x14ac:dyDescent="0.3"/>
    <row r="136" s="125" customFormat="1" x14ac:dyDescent="0.3"/>
    <row r="137" s="125" customFormat="1" x14ac:dyDescent="0.3"/>
    <row r="138" s="125" customFormat="1" x14ac:dyDescent="0.3"/>
    <row r="139" s="125" customFormat="1" x14ac:dyDescent="0.3"/>
    <row r="140" s="125" customFormat="1" x14ac:dyDescent="0.3"/>
    <row r="141" s="125" customFormat="1" x14ac:dyDescent="0.3"/>
    <row r="142" s="125" customFormat="1" x14ac:dyDescent="0.3"/>
    <row r="143" s="125" customFormat="1" x14ac:dyDescent="0.3"/>
    <row r="144" s="125" customFormat="1" x14ac:dyDescent="0.3"/>
    <row r="145" s="125" customFormat="1" x14ac:dyDescent="0.3"/>
    <row r="146" s="125" customFormat="1" x14ac:dyDescent="0.3"/>
    <row r="147" s="125" customFormat="1" x14ac:dyDescent="0.3"/>
    <row r="148" s="125" customFormat="1" x14ac:dyDescent="0.3"/>
    <row r="149" s="125" customFormat="1" x14ac:dyDescent="0.3"/>
    <row r="150" s="125" customFormat="1" x14ac:dyDescent="0.3"/>
    <row r="151" s="125" customFormat="1" x14ac:dyDescent="0.3"/>
    <row r="152" s="125" customFormat="1" x14ac:dyDescent="0.3"/>
    <row r="153" s="125" customFormat="1" x14ac:dyDescent="0.3"/>
    <row r="154" s="125" customFormat="1" x14ac:dyDescent="0.3"/>
    <row r="155" s="125" customFormat="1" x14ac:dyDescent="0.3"/>
    <row r="156" s="125" customFormat="1" x14ac:dyDescent="0.3"/>
    <row r="157" s="125" customFormat="1" x14ac:dyDescent="0.3"/>
    <row r="158" s="125" customFormat="1" x14ac:dyDescent="0.3"/>
    <row r="159" s="125" customFormat="1" x14ac:dyDescent="0.3"/>
    <row r="160" s="125" customFormat="1" x14ac:dyDescent="0.3"/>
    <row r="161" spans="23:44" s="125" customFormat="1" x14ac:dyDescent="0.3"/>
    <row r="162" spans="23:44" s="125" customFormat="1" x14ac:dyDescent="0.3"/>
    <row r="163" spans="23:44" s="125" customFormat="1" x14ac:dyDescent="0.3">
      <c r="W163"/>
      <c r="X163"/>
      <c r="Y163"/>
      <c r="Z163"/>
      <c r="AA163"/>
      <c r="AB163"/>
      <c r="AC163"/>
      <c r="AD163"/>
      <c r="AE163"/>
      <c r="AF163"/>
      <c r="AG163"/>
      <c r="AH163"/>
      <c r="AI163"/>
      <c r="AJ163"/>
      <c r="AK163"/>
      <c r="AL163"/>
      <c r="AM163"/>
      <c r="AN163"/>
      <c r="AO163"/>
      <c r="AP163"/>
      <c r="AQ163"/>
      <c r="AR163"/>
    </row>
    <row r="164" spans="23:44" s="125" customFormat="1" x14ac:dyDescent="0.3">
      <c r="W164"/>
      <c r="X164"/>
      <c r="Y164"/>
      <c r="Z164"/>
      <c r="AA164"/>
      <c r="AB164"/>
      <c r="AC164"/>
      <c r="AD164"/>
      <c r="AE164"/>
      <c r="AF164"/>
      <c r="AG164"/>
      <c r="AH164"/>
      <c r="AI164"/>
      <c r="AJ164"/>
      <c r="AK164"/>
      <c r="AL164"/>
      <c r="AM164"/>
      <c r="AN164"/>
      <c r="AO164"/>
      <c r="AP164"/>
      <c r="AQ164"/>
      <c r="AR164"/>
    </row>
    <row r="165" spans="23:44" s="125" customFormat="1" x14ac:dyDescent="0.3">
      <c r="W165"/>
      <c r="X165"/>
      <c r="Y165"/>
      <c r="Z165"/>
      <c r="AA165"/>
      <c r="AB165"/>
      <c r="AC165"/>
      <c r="AD165"/>
      <c r="AE165"/>
      <c r="AF165"/>
      <c r="AG165"/>
      <c r="AH165"/>
      <c r="AI165"/>
      <c r="AJ165"/>
      <c r="AK165"/>
      <c r="AL165"/>
      <c r="AM165"/>
      <c r="AN165"/>
      <c r="AO165"/>
      <c r="AP165"/>
      <c r="AQ165"/>
      <c r="AR165"/>
    </row>
    <row r="166" spans="23:44" s="125" customFormat="1" x14ac:dyDescent="0.3">
      <c r="W166"/>
      <c r="X166"/>
      <c r="Y166"/>
      <c r="Z166"/>
      <c r="AA166"/>
      <c r="AB166"/>
      <c r="AC166"/>
      <c r="AD166"/>
      <c r="AE166"/>
      <c r="AF166"/>
      <c r="AG166"/>
      <c r="AH166"/>
      <c r="AI166"/>
      <c r="AJ166"/>
      <c r="AK166"/>
      <c r="AL166"/>
      <c r="AM166"/>
      <c r="AN166"/>
      <c r="AO166"/>
      <c r="AP166"/>
      <c r="AQ166"/>
      <c r="AR166"/>
    </row>
    <row r="167" spans="23:44" s="125" customFormat="1" x14ac:dyDescent="0.3">
      <c r="W167"/>
      <c r="X167"/>
      <c r="Y167"/>
      <c r="Z167"/>
      <c r="AA167"/>
      <c r="AB167"/>
      <c r="AC167"/>
      <c r="AD167"/>
      <c r="AE167"/>
      <c r="AF167"/>
      <c r="AG167"/>
      <c r="AH167"/>
      <c r="AI167"/>
      <c r="AJ167"/>
      <c r="AK167"/>
      <c r="AL167"/>
      <c r="AM167"/>
      <c r="AN167"/>
      <c r="AO167"/>
      <c r="AP167"/>
      <c r="AQ167"/>
      <c r="AR167"/>
    </row>
  </sheetData>
  <mergeCells count="75">
    <mergeCell ref="AB13:AR15"/>
    <mergeCell ref="AB2:AQ4"/>
    <mergeCell ref="W2:W4"/>
    <mergeCell ref="C11:I14"/>
    <mergeCell ref="C15:I20"/>
    <mergeCell ref="W11:X11"/>
    <mergeCell ref="W19:X19"/>
    <mergeCell ref="X13:AA15"/>
    <mergeCell ref="W13:W15"/>
    <mergeCell ref="W25:X25"/>
    <mergeCell ref="W21:X21"/>
    <mergeCell ref="W22:X22"/>
    <mergeCell ref="X2:AA4"/>
    <mergeCell ref="C9:I10"/>
    <mergeCell ref="W6:X6"/>
    <mergeCell ref="W7:X7"/>
    <mergeCell ref="W8:X8"/>
    <mergeCell ref="W9:X9"/>
    <mergeCell ref="W10:X10"/>
    <mergeCell ref="B11:B14"/>
    <mergeCell ref="B15:B20"/>
    <mergeCell ref="B21:B26"/>
    <mergeCell ref="L2:T4"/>
    <mergeCell ref="B2:J4"/>
    <mergeCell ref="B5:J8"/>
    <mergeCell ref="L12:T12"/>
    <mergeCell ref="L5:T5"/>
    <mergeCell ref="L7:T7"/>
    <mergeCell ref="L6:T6"/>
    <mergeCell ref="L8:T8"/>
    <mergeCell ref="L16:T16"/>
    <mergeCell ref="L9:T9"/>
    <mergeCell ref="L18:T18"/>
    <mergeCell ref="C21:I26"/>
    <mergeCell ref="W44:X44"/>
    <mergeCell ref="W16:AD16"/>
    <mergeCell ref="W26:X26"/>
    <mergeCell ref="W27:X27"/>
    <mergeCell ref="W28:X28"/>
    <mergeCell ref="W29:X29"/>
    <mergeCell ref="W30:X30"/>
    <mergeCell ref="W32:X32"/>
    <mergeCell ref="W31:X31"/>
    <mergeCell ref="W33:X33"/>
    <mergeCell ref="W34:X34"/>
    <mergeCell ref="W23:X23"/>
    <mergeCell ref="W24:X24"/>
    <mergeCell ref="W17:X17"/>
    <mergeCell ref="W18:X18"/>
    <mergeCell ref="W20:X20"/>
    <mergeCell ref="W50:X50"/>
    <mergeCell ref="W51:X51"/>
    <mergeCell ref="W35:X35"/>
    <mergeCell ref="W36:X36"/>
    <mergeCell ref="W37:X37"/>
    <mergeCell ref="W38:AD38"/>
    <mergeCell ref="W39:X39"/>
    <mergeCell ref="W40:X40"/>
    <mergeCell ref="W41:X41"/>
    <mergeCell ref="W42:X42"/>
    <mergeCell ref="W45:X45"/>
    <mergeCell ref="W46:X46"/>
    <mergeCell ref="W47:X47"/>
    <mergeCell ref="W48:X48"/>
    <mergeCell ref="W49:X49"/>
    <mergeCell ref="W43:X43"/>
    <mergeCell ref="L38:T38"/>
    <mergeCell ref="L36:T36"/>
    <mergeCell ref="L23:T23"/>
    <mergeCell ref="L20:T20"/>
    <mergeCell ref="L26:T26"/>
    <mergeCell ref="L28:T28"/>
    <mergeCell ref="L30:T30"/>
    <mergeCell ref="L32:T32"/>
    <mergeCell ref="L34:T34"/>
  </mergeCells>
  <conditionalFormatting sqref="L10:N11 L13:N15 L17:N17 L19:N19 L21:N22 L24:N25 L27:N27 L29:N29 L31:N31 L33:N33 L35:N35 L37:N37 L39:N39">
    <cfRule type="cellIs" dxfId="1" priority="1" operator="equal">
      <formula>TRUE</formula>
    </cfRule>
    <cfRule type="cellIs" dxfId="0" priority="2" operator="equal">
      <formula>FALSE</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CBE2-CCAB-4DA6-B884-6B2C3277E9EC}">
  <sheetPr codeName="Blad11"/>
  <dimension ref="B1:DD115"/>
  <sheetViews>
    <sheetView zoomScale="80" zoomScaleNormal="80" workbookViewId="0">
      <selection activeCell="AG1" sqref="AG1:AN3"/>
    </sheetView>
  </sheetViews>
  <sheetFormatPr defaultRowHeight="14.4" x14ac:dyDescent="0.3"/>
  <cols>
    <col min="1" max="16" width="8.88671875" style="35"/>
    <col min="17" max="17" width="8.88671875" style="35" customWidth="1"/>
    <col min="18" max="16384" width="8.88671875" style="35"/>
  </cols>
  <sheetData>
    <row r="1" spans="2:85" ht="14.4" customHeight="1" x14ac:dyDescent="0.3">
      <c r="B1" s="7" t="s">
        <v>117</v>
      </c>
      <c r="Q1" s="35" t="s">
        <v>121</v>
      </c>
      <c r="AG1" s="480" t="s">
        <v>183</v>
      </c>
      <c r="AH1" s="481"/>
      <c r="AI1" s="481"/>
      <c r="AJ1" s="481"/>
      <c r="AK1" s="481"/>
      <c r="AL1" s="481"/>
      <c r="AM1" s="481"/>
      <c r="AN1" s="482"/>
      <c r="AO1" s="438" t="s">
        <v>209</v>
      </c>
      <c r="AP1" s="439"/>
      <c r="AQ1" s="439"/>
      <c r="AR1" s="439"/>
      <c r="AS1" s="439"/>
      <c r="AT1" s="439"/>
      <c r="AU1" s="439"/>
      <c r="AV1" s="439"/>
      <c r="AW1" s="440"/>
      <c r="AX1" s="500" t="s">
        <v>257</v>
      </c>
      <c r="AY1" s="501"/>
      <c r="AZ1" s="501"/>
      <c r="BA1" s="501"/>
      <c r="BB1" s="501"/>
      <c r="BC1" s="501"/>
      <c r="BD1" s="501"/>
      <c r="BE1" s="501"/>
      <c r="BF1" s="502"/>
      <c r="BG1" s="527" t="s">
        <v>213</v>
      </c>
      <c r="BH1" s="528"/>
      <c r="BI1" s="528"/>
      <c r="BJ1" s="528"/>
      <c r="BK1" s="528"/>
      <c r="BL1" s="528"/>
      <c r="BM1" s="528"/>
      <c r="BN1" s="528"/>
      <c r="BO1" s="529"/>
      <c r="BP1" s="554" t="s">
        <v>217</v>
      </c>
      <c r="BQ1" s="555"/>
      <c r="BR1" s="555"/>
      <c r="BS1" s="555"/>
      <c r="BT1" s="555"/>
      <c r="BU1" s="555"/>
      <c r="BV1" s="555"/>
      <c r="BW1" s="555"/>
      <c r="BX1" s="556"/>
      <c r="BY1" s="581" t="s">
        <v>261</v>
      </c>
      <c r="BZ1" s="582"/>
      <c r="CA1" s="582"/>
      <c r="CB1" s="582"/>
      <c r="CC1" s="582"/>
      <c r="CD1" s="582"/>
      <c r="CE1" s="582"/>
      <c r="CF1" s="582"/>
      <c r="CG1" s="583"/>
    </row>
    <row r="2" spans="2:85" x14ac:dyDescent="0.3">
      <c r="B2" s="35" t="s">
        <v>7</v>
      </c>
      <c r="D2" s="36" t="s">
        <v>93</v>
      </c>
      <c r="H2" s="37"/>
      <c r="J2" s="37"/>
      <c r="Q2" s="35" t="s">
        <v>31</v>
      </c>
      <c r="AG2" s="465"/>
      <c r="AH2" s="466"/>
      <c r="AI2" s="466"/>
      <c r="AJ2" s="466"/>
      <c r="AK2" s="466"/>
      <c r="AL2" s="466"/>
      <c r="AM2" s="466"/>
      <c r="AN2" s="467"/>
      <c r="AO2" s="441"/>
      <c r="AP2" s="442"/>
      <c r="AQ2" s="442"/>
      <c r="AR2" s="442"/>
      <c r="AS2" s="442"/>
      <c r="AT2" s="442"/>
      <c r="AU2" s="442"/>
      <c r="AV2" s="442"/>
      <c r="AW2" s="443"/>
      <c r="AX2" s="503"/>
      <c r="AY2" s="504"/>
      <c r="AZ2" s="504"/>
      <c r="BA2" s="504"/>
      <c r="BB2" s="504"/>
      <c r="BC2" s="504"/>
      <c r="BD2" s="504"/>
      <c r="BE2" s="504"/>
      <c r="BF2" s="505"/>
      <c r="BG2" s="530"/>
      <c r="BH2" s="531"/>
      <c r="BI2" s="531"/>
      <c r="BJ2" s="531"/>
      <c r="BK2" s="531"/>
      <c r="BL2" s="531"/>
      <c r="BM2" s="531"/>
      <c r="BN2" s="531"/>
      <c r="BO2" s="532"/>
      <c r="BP2" s="557"/>
      <c r="BQ2" s="558"/>
      <c r="BR2" s="558"/>
      <c r="BS2" s="558"/>
      <c r="BT2" s="558"/>
      <c r="BU2" s="558"/>
      <c r="BV2" s="558"/>
      <c r="BW2" s="558"/>
      <c r="BX2" s="559"/>
      <c r="BY2" s="584"/>
      <c r="BZ2" s="585"/>
      <c r="CA2" s="585"/>
      <c r="CB2" s="585"/>
      <c r="CC2" s="585"/>
      <c r="CD2" s="585"/>
      <c r="CE2" s="585"/>
      <c r="CF2" s="585"/>
      <c r="CG2" s="586"/>
    </row>
    <row r="3" spans="2:85" ht="15.6" customHeight="1" x14ac:dyDescent="0.3">
      <c r="B3" s="35" t="s">
        <v>8</v>
      </c>
      <c r="D3" s="36" t="s">
        <v>92</v>
      </c>
      <c r="H3" s="37"/>
      <c r="J3" s="37"/>
      <c r="Q3" s="35" t="s">
        <v>32</v>
      </c>
      <c r="U3" s="58"/>
      <c r="V3" s="58"/>
      <c r="W3" s="58"/>
      <c r="X3" s="58"/>
      <c r="Y3" s="58"/>
      <c r="Z3" s="58"/>
      <c r="AA3" s="58"/>
      <c r="AG3" s="468"/>
      <c r="AH3" s="469"/>
      <c r="AI3" s="469"/>
      <c r="AJ3" s="469"/>
      <c r="AK3" s="469"/>
      <c r="AL3" s="469"/>
      <c r="AM3" s="469"/>
      <c r="AN3" s="470"/>
      <c r="AO3" s="441"/>
      <c r="AP3" s="442"/>
      <c r="AQ3" s="442"/>
      <c r="AR3" s="442"/>
      <c r="AS3" s="442"/>
      <c r="AT3" s="442"/>
      <c r="AU3" s="442"/>
      <c r="AV3" s="442"/>
      <c r="AW3" s="443"/>
      <c r="AX3" s="503"/>
      <c r="AY3" s="504"/>
      <c r="AZ3" s="504"/>
      <c r="BA3" s="504"/>
      <c r="BB3" s="504"/>
      <c r="BC3" s="504"/>
      <c r="BD3" s="504"/>
      <c r="BE3" s="504"/>
      <c r="BF3" s="505"/>
      <c r="BG3" s="530"/>
      <c r="BH3" s="531"/>
      <c r="BI3" s="531"/>
      <c r="BJ3" s="531"/>
      <c r="BK3" s="531"/>
      <c r="BL3" s="531"/>
      <c r="BM3" s="531"/>
      <c r="BN3" s="531"/>
      <c r="BO3" s="532"/>
      <c r="BP3" s="557"/>
      <c r="BQ3" s="558"/>
      <c r="BR3" s="558"/>
      <c r="BS3" s="558"/>
      <c r="BT3" s="558"/>
      <c r="BU3" s="558"/>
      <c r="BV3" s="558"/>
      <c r="BW3" s="558"/>
      <c r="BX3" s="559"/>
      <c r="BY3" s="584"/>
      <c r="BZ3" s="585"/>
      <c r="CA3" s="585"/>
      <c r="CB3" s="585"/>
      <c r="CC3" s="585"/>
      <c r="CD3" s="585"/>
      <c r="CE3" s="585"/>
      <c r="CF3" s="585"/>
      <c r="CG3" s="586"/>
    </row>
    <row r="4" spans="2:85" x14ac:dyDescent="0.3">
      <c r="B4" s="35" t="s">
        <v>9</v>
      </c>
      <c r="D4" s="36" t="s">
        <v>91</v>
      </c>
      <c r="H4" s="37"/>
      <c r="J4" s="37"/>
      <c r="Q4" s="35" t="s">
        <v>33</v>
      </c>
      <c r="U4" s="58"/>
      <c r="V4" s="58"/>
      <c r="W4" s="58"/>
      <c r="X4" s="58"/>
      <c r="Y4" s="58"/>
      <c r="Z4" s="58"/>
      <c r="AA4" s="58"/>
      <c r="AG4" s="465" t="s">
        <v>184</v>
      </c>
      <c r="AH4" s="466"/>
      <c r="AI4" s="466"/>
      <c r="AJ4" s="466"/>
      <c r="AK4" s="466"/>
      <c r="AL4" s="466"/>
      <c r="AM4" s="466"/>
      <c r="AN4" s="467"/>
      <c r="AO4" s="444" t="s">
        <v>208</v>
      </c>
      <c r="AP4" s="445"/>
      <c r="AQ4" s="445"/>
      <c r="AR4" s="445"/>
      <c r="AS4" s="445"/>
      <c r="AT4" s="445"/>
      <c r="AU4" s="445"/>
      <c r="AV4" s="445"/>
      <c r="AW4" s="446"/>
      <c r="AX4" s="506" t="s">
        <v>258</v>
      </c>
      <c r="AY4" s="507"/>
      <c r="AZ4" s="507"/>
      <c r="BA4" s="507"/>
      <c r="BB4" s="507"/>
      <c r="BC4" s="507"/>
      <c r="BD4" s="507"/>
      <c r="BE4" s="507"/>
      <c r="BF4" s="508"/>
      <c r="BG4" s="533" t="s">
        <v>259</v>
      </c>
      <c r="BH4" s="534"/>
      <c r="BI4" s="534"/>
      <c r="BJ4" s="534"/>
      <c r="BK4" s="534"/>
      <c r="BL4" s="534"/>
      <c r="BM4" s="534"/>
      <c r="BN4" s="534"/>
      <c r="BO4" s="535"/>
      <c r="BP4" s="560" t="s">
        <v>222</v>
      </c>
      <c r="BQ4" s="561"/>
      <c r="BR4" s="561"/>
      <c r="BS4" s="561"/>
      <c r="BT4" s="561"/>
      <c r="BU4" s="561"/>
      <c r="BV4" s="561"/>
      <c r="BW4" s="561"/>
      <c r="BX4" s="562"/>
      <c r="BY4" s="587" t="s">
        <v>218</v>
      </c>
      <c r="BZ4" s="588"/>
      <c r="CA4" s="588"/>
      <c r="CB4" s="588"/>
      <c r="CC4" s="588"/>
      <c r="CD4" s="588"/>
      <c r="CE4" s="588"/>
      <c r="CF4" s="588"/>
      <c r="CG4" s="589"/>
    </row>
    <row r="5" spans="2:85" x14ac:dyDescent="0.3">
      <c r="B5" s="35" t="s">
        <v>10</v>
      </c>
      <c r="D5" s="36" t="s">
        <v>94</v>
      </c>
      <c r="H5" s="37"/>
      <c r="J5" s="37"/>
      <c r="Q5" s="35" t="s">
        <v>34</v>
      </c>
      <c r="U5" s="58"/>
      <c r="V5" s="58"/>
      <c r="W5" s="58"/>
      <c r="X5" s="58"/>
      <c r="Y5" s="58"/>
      <c r="Z5" s="58"/>
      <c r="AA5" s="58"/>
      <c r="AG5" s="468"/>
      <c r="AH5" s="469"/>
      <c r="AI5" s="469"/>
      <c r="AJ5" s="469"/>
      <c r="AK5" s="469"/>
      <c r="AL5" s="469"/>
      <c r="AM5" s="469"/>
      <c r="AN5" s="470"/>
      <c r="AO5" s="447"/>
      <c r="AP5" s="448"/>
      <c r="AQ5" s="448"/>
      <c r="AR5" s="448"/>
      <c r="AS5" s="448"/>
      <c r="AT5" s="448"/>
      <c r="AU5" s="448"/>
      <c r="AV5" s="448"/>
      <c r="AW5" s="449"/>
      <c r="AX5" s="509"/>
      <c r="AY5" s="510"/>
      <c r="AZ5" s="510"/>
      <c r="BA5" s="510"/>
      <c r="BB5" s="510"/>
      <c r="BC5" s="510"/>
      <c r="BD5" s="510"/>
      <c r="BE5" s="510"/>
      <c r="BF5" s="511"/>
      <c r="BG5" s="536"/>
      <c r="BH5" s="537"/>
      <c r="BI5" s="537"/>
      <c r="BJ5" s="537"/>
      <c r="BK5" s="537"/>
      <c r="BL5" s="537"/>
      <c r="BM5" s="537"/>
      <c r="BN5" s="537"/>
      <c r="BO5" s="538"/>
      <c r="BP5" s="563"/>
      <c r="BQ5" s="564"/>
      <c r="BR5" s="564"/>
      <c r="BS5" s="564"/>
      <c r="BT5" s="564"/>
      <c r="BU5" s="564"/>
      <c r="BV5" s="564"/>
      <c r="BW5" s="564"/>
      <c r="BX5" s="565"/>
      <c r="BY5" s="590"/>
      <c r="BZ5" s="591"/>
      <c r="CA5" s="591"/>
      <c r="CB5" s="591"/>
      <c r="CC5" s="591"/>
      <c r="CD5" s="591"/>
      <c r="CE5" s="591"/>
      <c r="CF5" s="591"/>
      <c r="CG5" s="592"/>
    </row>
    <row r="6" spans="2:85" ht="14.4" customHeight="1" x14ac:dyDescent="0.3">
      <c r="B6" s="35" t="s">
        <v>11</v>
      </c>
      <c r="D6" s="36" t="s">
        <v>90</v>
      </c>
      <c r="H6" s="37"/>
      <c r="J6" s="37"/>
      <c r="Q6" s="35" t="s">
        <v>35</v>
      </c>
      <c r="U6" s="58"/>
      <c r="V6" s="58"/>
      <c r="W6" s="58"/>
      <c r="X6" s="58"/>
      <c r="Y6" s="58"/>
      <c r="Z6" s="58"/>
      <c r="AA6" s="58"/>
      <c r="AG6" s="480" t="s">
        <v>185</v>
      </c>
      <c r="AH6" s="481"/>
      <c r="AI6" s="481"/>
      <c r="AJ6" s="481"/>
      <c r="AK6" s="481"/>
      <c r="AL6" s="481"/>
      <c r="AM6" s="481"/>
      <c r="AN6" s="482"/>
      <c r="AO6" s="450"/>
      <c r="AP6" s="451"/>
      <c r="AQ6" s="451"/>
      <c r="AR6" s="451"/>
      <c r="AS6" s="451"/>
      <c r="AT6" s="451"/>
      <c r="AU6" s="451"/>
      <c r="AV6" s="451"/>
      <c r="AW6" s="452"/>
      <c r="AX6" s="512"/>
      <c r="AY6" s="513"/>
      <c r="AZ6" s="513"/>
      <c r="BA6" s="513"/>
      <c r="BB6" s="513"/>
      <c r="BC6" s="513"/>
      <c r="BD6" s="513"/>
      <c r="BE6" s="513"/>
      <c r="BF6" s="514"/>
      <c r="BG6" s="539"/>
      <c r="BH6" s="540"/>
      <c r="BI6" s="540"/>
      <c r="BJ6" s="540"/>
      <c r="BK6" s="540"/>
      <c r="BL6" s="540"/>
      <c r="BM6" s="540"/>
      <c r="BN6" s="540"/>
      <c r="BO6" s="541"/>
      <c r="BP6" s="566"/>
      <c r="BQ6" s="567"/>
      <c r="BR6" s="567"/>
      <c r="BS6" s="567"/>
      <c r="BT6" s="567"/>
      <c r="BU6" s="567"/>
      <c r="BV6" s="567"/>
      <c r="BW6" s="567"/>
      <c r="BX6" s="568"/>
      <c r="BY6" s="593"/>
      <c r="BZ6" s="594"/>
      <c r="CA6" s="594"/>
      <c r="CB6" s="594"/>
      <c r="CC6" s="594"/>
      <c r="CD6" s="594"/>
      <c r="CE6" s="594"/>
      <c r="CF6" s="594"/>
      <c r="CG6" s="595"/>
    </row>
    <row r="7" spans="2:85" ht="14.4" customHeight="1" x14ac:dyDescent="0.3">
      <c r="B7" s="35" t="s">
        <v>12</v>
      </c>
      <c r="D7" s="36" t="s">
        <v>89</v>
      </c>
      <c r="H7" s="37"/>
      <c r="J7" s="37"/>
      <c r="Q7" s="35" t="s">
        <v>36</v>
      </c>
      <c r="U7" s="58"/>
      <c r="V7" s="58"/>
      <c r="W7" s="58"/>
      <c r="X7" s="58"/>
      <c r="Y7" s="58"/>
      <c r="Z7" s="58"/>
      <c r="AA7" s="58"/>
      <c r="AG7" s="465"/>
      <c r="AH7" s="466"/>
      <c r="AI7" s="466"/>
      <c r="AJ7" s="466"/>
      <c r="AK7" s="466"/>
      <c r="AL7" s="466"/>
      <c r="AM7" s="466"/>
      <c r="AN7" s="467"/>
      <c r="AO7" s="453" t="s">
        <v>210</v>
      </c>
      <c r="AP7" s="454"/>
      <c r="AQ7" s="454"/>
      <c r="AR7" s="454"/>
      <c r="AS7" s="454"/>
      <c r="AT7" s="454"/>
      <c r="AU7" s="454"/>
      <c r="AV7" s="454"/>
      <c r="AW7" s="455"/>
      <c r="AX7" s="515" t="s">
        <v>214</v>
      </c>
      <c r="AY7" s="516"/>
      <c r="AZ7" s="516"/>
      <c r="BA7" s="516"/>
      <c r="BB7" s="516"/>
      <c r="BC7" s="516"/>
      <c r="BD7" s="516"/>
      <c r="BE7" s="516"/>
      <c r="BF7" s="517"/>
      <c r="BG7" s="542" t="s">
        <v>260</v>
      </c>
      <c r="BH7" s="543"/>
      <c r="BI7" s="543"/>
      <c r="BJ7" s="543"/>
      <c r="BK7" s="543"/>
      <c r="BL7" s="543"/>
      <c r="BM7" s="543"/>
      <c r="BN7" s="543"/>
      <c r="BO7" s="544"/>
      <c r="BP7" s="569" t="s">
        <v>220</v>
      </c>
      <c r="BQ7" s="570"/>
      <c r="BR7" s="570"/>
      <c r="BS7" s="570"/>
      <c r="BT7" s="570"/>
      <c r="BU7" s="570"/>
      <c r="BV7" s="570"/>
      <c r="BW7" s="570"/>
      <c r="BX7" s="571"/>
      <c r="BY7" s="596" t="s">
        <v>262</v>
      </c>
      <c r="BZ7" s="597"/>
      <c r="CA7" s="597"/>
      <c r="CB7" s="597"/>
      <c r="CC7" s="597"/>
      <c r="CD7" s="597"/>
      <c r="CE7" s="597"/>
      <c r="CF7" s="597"/>
      <c r="CG7" s="598"/>
    </row>
    <row r="8" spans="2:85" x14ac:dyDescent="0.3">
      <c r="B8" s="35" t="s">
        <v>13</v>
      </c>
      <c r="D8" s="36" t="s">
        <v>88</v>
      </c>
      <c r="H8" s="37"/>
      <c r="J8" s="37"/>
      <c r="Q8" s="35" t="s">
        <v>37</v>
      </c>
      <c r="U8" s="58"/>
      <c r="V8" s="58"/>
      <c r="W8" s="58"/>
      <c r="X8" s="58"/>
      <c r="Y8" s="58"/>
      <c r="Z8" s="58"/>
      <c r="AA8" s="58"/>
      <c r="AG8" s="468"/>
      <c r="AH8" s="469"/>
      <c r="AI8" s="469"/>
      <c r="AJ8" s="469"/>
      <c r="AK8" s="469"/>
      <c r="AL8" s="469"/>
      <c r="AM8" s="469"/>
      <c r="AN8" s="470"/>
      <c r="AO8" s="456"/>
      <c r="AP8" s="457"/>
      <c r="AQ8" s="457"/>
      <c r="AR8" s="457"/>
      <c r="AS8" s="457"/>
      <c r="AT8" s="457"/>
      <c r="AU8" s="457"/>
      <c r="AV8" s="457"/>
      <c r="AW8" s="458"/>
      <c r="AX8" s="518"/>
      <c r="AY8" s="519"/>
      <c r="AZ8" s="519"/>
      <c r="BA8" s="519"/>
      <c r="BB8" s="519"/>
      <c r="BC8" s="519"/>
      <c r="BD8" s="519"/>
      <c r="BE8" s="519"/>
      <c r="BF8" s="520"/>
      <c r="BG8" s="545"/>
      <c r="BH8" s="546"/>
      <c r="BI8" s="546"/>
      <c r="BJ8" s="546"/>
      <c r="BK8" s="546"/>
      <c r="BL8" s="546"/>
      <c r="BM8" s="546"/>
      <c r="BN8" s="546"/>
      <c r="BO8" s="547"/>
      <c r="BP8" s="572"/>
      <c r="BQ8" s="573"/>
      <c r="BR8" s="573"/>
      <c r="BS8" s="573"/>
      <c r="BT8" s="573"/>
      <c r="BU8" s="573"/>
      <c r="BV8" s="573"/>
      <c r="BW8" s="573"/>
      <c r="BX8" s="574"/>
      <c r="BY8" s="599"/>
      <c r="BZ8" s="600"/>
      <c r="CA8" s="600"/>
      <c r="CB8" s="600"/>
      <c r="CC8" s="600"/>
      <c r="CD8" s="600"/>
      <c r="CE8" s="600"/>
      <c r="CF8" s="600"/>
      <c r="CG8" s="601"/>
    </row>
    <row r="9" spans="2:85" ht="14.4" customHeight="1" x14ac:dyDescent="0.3">
      <c r="B9" s="35" t="s">
        <v>14</v>
      </c>
      <c r="D9" s="36" t="s">
        <v>87</v>
      </c>
      <c r="H9" s="37"/>
      <c r="J9" s="37"/>
      <c r="Q9" s="35" t="s">
        <v>38</v>
      </c>
      <c r="U9" s="58"/>
      <c r="V9" s="58"/>
      <c r="W9" s="58"/>
      <c r="X9" s="58"/>
      <c r="Y9" s="58"/>
      <c r="Z9" s="58"/>
      <c r="AA9" s="58"/>
      <c r="AG9" s="480" t="s">
        <v>186</v>
      </c>
      <c r="AH9" s="481"/>
      <c r="AI9" s="481"/>
      <c r="AJ9" s="481"/>
      <c r="AK9" s="481"/>
      <c r="AL9" s="481"/>
      <c r="AM9" s="481"/>
      <c r="AN9" s="482"/>
      <c r="AO9" s="459"/>
      <c r="AP9" s="460"/>
      <c r="AQ9" s="460"/>
      <c r="AR9" s="460"/>
      <c r="AS9" s="460"/>
      <c r="AT9" s="460"/>
      <c r="AU9" s="460"/>
      <c r="AV9" s="460"/>
      <c r="AW9" s="461"/>
      <c r="AX9" s="521"/>
      <c r="AY9" s="522"/>
      <c r="AZ9" s="522"/>
      <c r="BA9" s="522"/>
      <c r="BB9" s="522"/>
      <c r="BC9" s="522"/>
      <c r="BD9" s="522"/>
      <c r="BE9" s="522"/>
      <c r="BF9" s="523"/>
      <c r="BG9" s="548"/>
      <c r="BH9" s="549"/>
      <c r="BI9" s="549"/>
      <c r="BJ9" s="549"/>
      <c r="BK9" s="549"/>
      <c r="BL9" s="549"/>
      <c r="BM9" s="549"/>
      <c r="BN9" s="549"/>
      <c r="BO9" s="550"/>
      <c r="BP9" s="575"/>
      <c r="BQ9" s="576"/>
      <c r="BR9" s="576"/>
      <c r="BS9" s="576"/>
      <c r="BT9" s="576"/>
      <c r="BU9" s="576"/>
      <c r="BV9" s="576"/>
      <c r="BW9" s="576"/>
      <c r="BX9" s="577"/>
      <c r="BY9" s="602"/>
      <c r="BZ9" s="603"/>
      <c r="CA9" s="603"/>
      <c r="CB9" s="603"/>
      <c r="CC9" s="603"/>
      <c r="CD9" s="603"/>
      <c r="CE9" s="603"/>
      <c r="CF9" s="603"/>
      <c r="CG9" s="604"/>
    </row>
    <row r="10" spans="2:85" ht="14.4" customHeight="1" x14ac:dyDescent="0.3">
      <c r="B10" s="35" t="s">
        <v>15</v>
      </c>
      <c r="D10" s="36" t="s">
        <v>95</v>
      </c>
      <c r="H10" s="37"/>
      <c r="I10" s="37"/>
      <c r="J10" s="37"/>
      <c r="Q10" s="35" t="s">
        <v>39</v>
      </c>
      <c r="AG10" s="465"/>
      <c r="AH10" s="466"/>
      <c r="AI10" s="466"/>
      <c r="AJ10" s="466"/>
      <c r="AK10" s="466"/>
      <c r="AL10" s="466"/>
      <c r="AM10" s="466"/>
      <c r="AN10" s="467"/>
      <c r="AO10" s="438" t="s">
        <v>211</v>
      </c>
      <c r="AP10" s="439"/>
      <c r="AQ10" s="439"/>
      <c r="AR10" s="439"/>
      <c r="AS10" s="439"/>
      <c r="AT10" s="439"/>
      <c r="AU10" s="439"/>
      <c r="AV10" s="439"/>
      <c r="AW10" s="440"/>
      <c r="AX10" s="500" t="s">
        <v>215</v>
      </c>
      <c r="AY10" s="501"/>
      <c r="AZ10" s="501"/>
      <c r="BA10" s="501"/>
      <c r="BB10" s="501"/>
      <c r="BC10" s="501"/>
      <c r="BD10" s="501"/>
      <c r="BE10" s="501"/>
      <c r="BF10" s="502"/>
      <c r="BG10" s="527" t="s">
        <v>216</v>
      </c>
      <c r="BH10" s="528"/>
      <c r="BI10" s="528"/>
      <c r="BJ10" s="528"/>
      <c r="BK10" s="528"/>
      <c r="BL10" s="528"/>
      <c r="BM10" s="528"/>
      <c r="BN10" s="528"/>
      <c r="BO10" s="529"/>
      <c r="BP10" s="554" t="s">
        <v>221</v>
      </c>
      <c r="BQ10" s="555"/>
      <c r="BR10" s="555"/>
      <c r="BS10" s="555"/>
      <c r="BT10" s="555"/>
      <c r="BU10" s="555"/>
      <c r="BV10" s="555"/>
      <c r="BW10" s="555"/>
      <c r="BX10" s="556"/>
      <c r="BY10" s="581" t="s">
        <v>219</v>
      </c>
      <c r="BZ10" s="582"/>
      <c r="CA10" s="582"/>
      <c r="CB10" s="582"/>
      <c r="CC10" s="582"/>
      <c r="CD10" s="582"/>
      <c r="CE10" s="582"/>
      <c r="CF10" s="582"/>
      <c r="CG10" s="583"/>
    </row>
    <row r="11" spans="2:85" ht="15.6" customHeight="1" x14ac:dyDescent="0.3">
      <c r="B11" s="35" t="s">
        <v>16</v>
      </c>
      <c r="D11" s="36" t="s">
        <v>86</v>
      </c>
      <c r="Q11" s="35" t="s">
        <v>40</v>
      </c>
      <c r="U11" s="471" t="s">
        <v>174</v>
      </c>
      <c r="V11" s="472"/>
      <c r="W11" s="472"/>
      <c r="X11" s="472"/>
      <c r="Y11" s="472"/>
      <c r="Z11" s="473"/>
      <c r="AG11" s="465"/>
      <c r="AH11" s="466"/>
      <c r="AI11" s="466"/>
      <c r="AJ11" s="466"/>
      <c r="AK11" s="466"/>
      <c r="AL11" s="466"/>
      <c r="AM11" s="466"/>
      <c r="AN11" s="467"/>
      <c r="AO11" s="441"/>
      <c r="AP11" s="442"/>
      <c r="AQ11" s="442"/>
      <c r="AR11" s="442"/>
      <c r="AS11" s="442"/>
      <c r="AT11" s="442"/>
      <c r="AU11" s="442"/>
      <c r="AV11" s="442"/>
      <c r="AW11" s="443"/>
      <c r="AX11" s="503"/>
      <c r="AY11" s="504"/>
      <c r="AZ11" s="504"/>
      <c r="BA11" s="504"/>
      <c r="BB11" s="504"/>
      <c r="BC11" s="504"/>
      <c r="BD11" s="504"/>
      <c r="BE11" s="504"/>
      <c r="BF11" s="505"/>
      <c r="BG11" s="530"/>
      <c r="BH11" s="531"/>
      <c r="BI11" s="531"/>
      <c r="BJ11" s="531"/>
      <c r="BK11" s="531"/>
      <c r="BL11" s="531"/>
      <c r="BM11" s="531"/>
      <c r="BN11" s="531"/>
      <c r="BO11" s="532"/>
      <c r="BP11" s="557"/>
      <c r="BQ11" s="558"/>
      <c r="BR11" s="558"/>
      <c r="BS11" s="558"/>
      <c r="BT11" s="558"/>
      <c r="BU11" s="558"/>
      <c r="BV11" s="558"/>
      <c r="BW11" s="558"/>
      <c r="BX11" s="559"/>
      <c r="BY11" s="584"/>
      <c r="BZ11" s="585"/>
      <c r="CA11" s="585"/>
      <c r="CB11" s="585"/>
      <c r="CC11" s="585"/>
      <c r="CD11" s="585"/>
      <c r="CE11" s="585"/>
      <c r="CF11" s="585"/>
      <c r="CG11" s="586"/>
    </row>
    <row r="12" spans="2:85" x14ac:dyDescent="0.3">
      <c r="B12" s="35" t="s">
        <v>17</v>
      </c>
      <c r="D12" s="36" t="s">
        <v>85</v>
      </c>
      <c r="Q12" s="35" t="s">
        <v>41</v>
      </c>
      <c r="U12" s="474" t="s">
        <v>175</v>
      </c>
      <c r="V12" s="475"/>
      <c r="W12" s="475"/>
      <c r="X12" s="475"/>
      <c r="Y12" s="475"/>
      <c r="Z12" s="476"/>
      <c r="AG12" s="468"/>
      <c r="AH12" s="469"/>
      <c r="AI12" s="469"/>
      <c r="AJ12" s="469"/>
      <c r="AK12" s="469"/>
      <c r="AL12" s="469"/>
      <c r="AM12" s="469"/>
      <c r="AN12" s="470"/>
      <c r="AO12" s="441"/>
      <c r="AP12" s="442"/>
      <c r="AQ12" s="442"/>
      <c r="AR12" s="442"/>
      <c r="AS12" s="442"/>
      <c r="AT12" s="442"/>
      <c r="AU12" s="442"/>
      <c r="AV12" s="442"/>
      <c r="AW12" s="443"/>
      <c r="AX12" s="503"/>
      <c r="AY12" s="504"/>
      <c r="AZ12" s="504"/>
      <c r="BA12" s="504"/>
      <c r="BB12" s="504"/>
      <c r="BC12" s="504"/>
      <c r="BD12" s="504"/>
      <c r="BE12" s="504"/>
      <c r="BF12" s="505"/>
      <c r="BG12" s="530"/>
      <c r="BH12" s="531"/>
      <c r="BI12" s="531"/>
      <c r="BJ12" s="531"/>
      <c r="BK12" s="531"/>
      <c r="BL12" s="531"/>
      <c r="BM12" s="531"/>
      <c r="BN12" s="531"/>
      <c r="BO12" s="532"/>
      <c r="BP12" s="557"/>
      <c r="BQ12" s="558"/>
      <c r="BR12" s="558"/>
      <c r="BS12" s="558"/>
      <c r="BT12" s="558"/>
      <c r="BU12" s="558"/>
      <c r="BV12" s="558"/>
      <c r="BW12" s="558"/>
      <c r="BX12" s="559"/>
      <c r="BY12" s="584"/>
      <c r="BZ12" s="585"/>
      <c r="CA12" s="585"/>
      <c r="CB12" s="585"/>
      <c r="CC12" s="585"/>
      <c r="CD12" s="585"/>
      <c r="CE12" s="585"/>
      <c r="CF12" s="585"/>
      <c r="CG12" s="586"/>
    </row>
    <row r="13" spans="2:85" x14ac:dyDescent="0.3">
      <c r="B13" s="35" t="s">
        <v>18</v>
      </c>
      <c r="D13" s="36" t="s">
        <v>84</v>
      </c>
      <c r="Q13" s="35" t="s">
        <v>42</v>
      </c>
      <c r="U13" s="477" t="s">
        <v>176</v>
      </c>
      <c r="V13" s="478"/>
      <c r="W13" s="478"/>
      <c r="X13" s="478"/>
      <c r="Y13" s="478"/>
      <c r="Z13" s="479"/>
      <c r="AG13" s="480" t="s">
        <v>187</v>
      </c>
      <c r="AH13" s="481"/>
      <c r="AI13" s="481"/>
      <c r="AJ13" s="481"/>
      <c r="AK13" s="481"/>
      <c r="AL13" s="481"/>
      <c r="AM13" s="481"/>
      <c r="AN13" s="482"/>
      <c r="AO13" s="462"/>
      <c r="AP13" s="463"/>
      <c r="AQ13" s="463"/>
      <c r="AR13" s="463"/>
      <c r="AS13" s="463"/>
      <c r="AT13" s="463"/>
      <c r="AU13" s="463"/>
      <c r="AV13" s="463"/>
      <c r="AW13" s="464"/>
      <c r="AX13" s="524"/>
      <c r="AY13" s="525"/>
      <c r="AZ13" s="525"/>
      <c r="BA13" s="525"/>
      <c r="BB13" s="525"/>
      <c r="BC13" s="525"/>
      <c r="BD13" s="525"/>
      <c r="BE13" s="525"/>
      <c r="BF13" s="526"/>
      <c r="BG13" s="551"/>
      <c r="BH13" s="552"/>
      <c r="BI13" s="552"/>
      <c r="BJ13" s="552"/>
      <c r="BK13" s="552"/>
      <c r="BL13" s="552"/>
      <c r="BM13" s="552"/>
      <c r="BN13" s="552"/>
      <c r="BO13" s="553"/>
      <c r="BP13" s="578"/>
      <c r="BQ13" s="579"/>
      <c r="BR13" s="579"/>
      <c r="BS13" s="579"/>
      <c r="BT13" s="579"/>
      <c r="BU13" s="579"/>
      <c r="BV13" s="579"/>
      <c r="BW13" s="579"/>
      <c r="BX13" s="580"/>
      <c r="BY13" s="605"/>
      <c r="BZ13" s="606"/>
      <c r="CA13" s="606"/>
      <c r="CB13" s="606"/>
      <c r="CC13" s="606"/>
      <c r="CD13" s="606"/>
      <c r="CE13" s="606"/>
      <c r="CF13" s="606"/>
      <c r="CG13" s="607"/>
    </row>
    <row r="14" spans="2:85" x14ac:dyDescent="0.3">
      <c r="B14" s="35" t="s">
        <v>19</v>
      </c>
      <c r="D14" s="36" t="s">
        <v>83</v>
      </c>
      <c r="Q14" s="35" t="s">
        <v>43</v>
      </c>
      <c r="U14" s="483" t="s">
        <v>177</v>
      </c>
      <c r="V14" s="484"/>
      <c r="W14" s="484"/>
      <c r="X14" s="484"/>
      <c r="Y14" s="484"/>
      <c r="Z14" s="485"/>
      <c r="AG14" s="468"/>
      <c r="AH14" s="469"/>
      <c r="AI14" s="469"/>
      <c r="AJ14" s="469"/>
      <c r="AK14" s="469"/>
      <c r="AL14" s="469"/>
      <c r="AM14" s="469"/>
      <c r="AN14" s="470"/>
    </row>
    <row r="15" spans="2:85" x14ac:dyDescent="0.3">
      <c r="B15" s="35" t="s">
        <v>20</v>
      </c>
      <c r="D15" s="36" t="s">
        <v>82</v>
      </c>
      <c r="U15" s="486" t="s">
        <v>178</v>
      </c>
      <c r="V15" s="487"/>
      <c r="W15" s="487"/>
      <c r="X15" s="487"/>
      <c r="Y15" s="487"/>
      <c r="Z15" s="488"/>
    </row>
    <row r="16" spans="2:85" x14ac:dyDescent="0.3">
      <c r="B16" s="35" t="s">
        <v>21</v>
      </c>
      <c r="D16" s="36" t="s">
        <v>81</v>
      </c>
      <c r="E16" s="38"/>
      <c r="F16" s="38"/>
      <c r="G16" s="38"/>
      <c r="H16" s="38"/>
      <c r="I16" s="38"/>
      <c r="P16" s="37"/>
      <c r="U16" s="409" t="s">
        <v>179</v>
      </c>
      <c r="V16" s="410"/>
      <c r="W16" s="410"/>
      <c r="X16" s="410"/>
      <c r="Y16" s="410"/>
      <c r="Z16" s="499"/>
    </row>
    <row r="17" spans="2:108" ht="15.6" customHeight="1" x14ac:dyDescent="0.3">
      <c r="B17" s="35" t="s">
        <v>22</v>
      </c>
      <c r="D17" s="36" t="s">
        <v>80</v>
      </c>
      <c r="P17" s="37"/>
    </row>
    <row r="18" spans="2:108" ht="15.6" customHeight="1" x14ac:dyDescent="0.3">
      <c r="B18" s="35" t="s">
        <v>23</v>
      </c>
      <c r="D18" s="36" t="s">
        <v>79</v>
      </c>
      <c r="P18" s="43"/>
      <c r="Q18" s="43"/>
      <c r="R18" s="43"/>
      <c r="S18" s="43"/>
      <c r="T18" s="43"/>
      <c r="U18" s="471" t="s">
        <v>180</v>
      </c>
      <c r="V18" s="472"/>
      <c r="W18" s="472"/>
      <c r="X18" s="472"/>
      <c r="Y18" s="472"/>
      <c r="Z18" s="472"/>
      <c r="AA18" s="472"/>
      <c r="AB18" s="472"/>
      <c r="AC18" s="472"/>
      <c r="AD18" s="472"/>
      <c r="AE18" s="472"/>
      <c r="AF18" s="473"/>
      <c r="AG18"/>
      <c r="AH18"/>
      <c r="AI18"/>
      <c r="AJ18"/>
      <c r="AK18"/>
      <c r="AL18"/>
      <c r="AM18"/>
      <c r="AN18"/>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row>
    <row r="19" spans="2:108" ht="15.6" customHeight="1" x14ac:dyDescent="0.3">
      <c r="B19" s="35" t="s">
        <v>24</v>
      </c>
      <c r="D19" s="36" t="s">
        <v>78</v>
      </c>
      <c r="P19" s="39"/>
      <c r="Q19" s="39"/>
      <c r="R19" s="39"/>
      <c r="S19" s="39"/>
      <c r="T19" s="39"/>
      <c r="U19" s="474" t="s">
        <v>205</v>
      </c>
      <c r="V19" s="475"/>
      <c r="W19" s="475"/>
      <c r="X19" s="475"/>
      <c r="Y19" s="475"/>
      <c r="Z19" s="475"/>
      <c r="AA19" s="475"/>
      <c r="AB19" s="475"/>
      <c r="AC19" s="475"/>
      <c r="AD19" s="475"/>
      <c r="AE19" s="475"/>
      <c r="AF19" s="476"/>
      <c r="AG19"/>
      <c r="AH19"/>
      <c r="AI19"/>
      <c r="AJ19"/>
      <c r="AK19"/>
      <c r="AL19"/>
      <c r="AM19"/>
      <c r="AN1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row>
    <row r="20" spans="2:108" ht="15.6" customHeight="1" x14ac:dyDescent="0.3">
      <c r="B20" s="35" t="s">
        <v>25</v>
      </c>
      <c r="D20" s="36" t="s">
        <v>77</v>
      </c>
      <c r="P20" s="42"/>
      <c r="Q20" t="s">
        <v>269</v>
      </c>
      <c r="R20" s="42"/>
      <c r="S20" s="42"/>
      <c r="T20" s="42"/>
      <c r="U20" s="477" t="s">
        <v>181</v>
      </c>
      <c r="V20" s="478"/>
      <c r="W20" s="478"/>
      <c r="X20" s="478"/>
      <c r="Y20" s="478"/>
      <c r="Z20" s="478"/>
      <c r="AA20" s="478"/>
      <c r="AB20" s="478"/>
      <c r="AC20" s="478"/>
      <c r="AD20" s="478"/>
      <c r="AE20" s="478"/>
      <c r="AF20" s="479"/>
      <c r="AG20"/>
      <c r="AH20"/>
      <c r="AI20"/>
      <c r="AJ20"/>
      <c r="AK20"/>
      <c r="AL20"/>
      <c r="AM20"/>
      <c r="AN20"/>
      <c r="AO20"/>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row>
    <row r="21" spans="2:108" ht="15.6" customHeight="1" x14ac:dyDescent="0.3">
      <c r="B21" s="35" t="s">
        <v>26</v>
      </c>
      <c r="D21" s="36" t="s">
        <v>76</v>
      </c>
      <c r="P21" s="39"/>
      <c r="Q21" s="39"/>
      <c r="R21" s="39"/>
      <c r="S21" s="39"/>
      <c r="T21" s="39"/>
      <c r="U21" s="483" t="s">
        <v>206</v>
      </c>
      <c r="V21" s="484"/>
      <c r="W21" s="484"/>
      <c r="X21" s="484"/>
      <c r="Y21" s="484"/>
      <c r="Z21" s="484"/>
      <c r="AA21" s="484"/>
      <c r="AB21" s="484"/>
      <c r="AC21" s="484"/>
      <c r="AD21" s="484"/>
      <c r="AE21" s="484"/>
      <c r="AF21" s="485"/>
      <c r="AG21"/>
      <c r="AH21"/>
      <c r="AI21"/>
      <c r="AJ21"/>
      <c r="AK21"/>
      <c r="AL21"/>
      <c r="AM21"/>
      <c r="AN21"/>
      <c r="AO21"/>
      <c r="AY21" s="39"/>
      <c r="AZ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row>
    <row r="22" spans="2:108" ht="15.6" customHeight="1" x14ac:dyDescent="0.3">
      <c r="B22" s="35" t="s">
        <v>27</v>
      </c>
      <c r="D22" s="36" t="s">
        <v>75</v>
      </c>
      <c r="P22" s="42"/>
      <c r="Q22" s="42"/>
      <c r="R22" s="42"/>
      <c r="S22" s="42"/>
      <c r="T22" s="42"/>
      <c r="U22" s="486" t="s">
        <v>207</v>
      </c>
      <c r="V22" s="487"/>
      <c r="W22" s="487"/>
      <c r="X22" s="487"/>
      <c r="Y22" s="487"/>
      <c r="Z22" s="487"/>
      <c r="AA22" s="487"/>
      <c r="AB22" s="487"/>
      <c r="AC22" s="487"/>
      <c r="AD22" s="487"/>
      <c r="AE22" s="487"/>
      <c r="AF22" s="488"/>
      <c r="AG22"/>
      <c r="AH22"/>
      <c r="AI22"/>
      <c r="AJ22"/>
      <c r="AK22"/>
      <c r="AL22"/>
      <c r="AM22"/>
      <c r="AN22"/>
      <c r="AO22"/>
      <c r="AY22" s="42"/>
      <c r="AZ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row>
    <row r="23" spans="2:108" x14ac:dyDescent="0.3">
      <c r="P23" s="39"/>
      <c r="Q23" s="39"/>
      <c r="R23" s="39"/>
      <c r="S23" s="39"/>
      <c r="T23" s="39"/>
      <c r="U23" s="409" t="s">
        <v>182</v>
      </c>
      <c r="V23" s="410"/>
      <c r="W23" s="410"/>
      <c r="X23" s="410"/>
      <c r="Y23" s="410"/>
      <c r="Z23" s="410"/>
      <c r="AA23" s="410"/>
      <c r="AB23" s="410"/>
      <c r="AC23" s="410"/>
      <c r="AD23" s="410"/>
      <c r="AE23" s="410"/>
      <c r="AF23" s="499"/>
      <c r="AG23"/>
      <c r="AH23"/>
      <c r="AI23"/>
      <c r="AJ23"/>
      <c r="AK23"/>
      <c r="AL23"/>
      <c r="AM23"/>
      <c r="AN23"/>
      <c r="AO23"/>
      <c r="AY23" s="39"/>
      <c r="AZ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row>
    <row r="24" spans="2:108" x14ac:dyDescent="0.3">
      <c r="B24" s="36" t="s">
        <v>96</v>
      </c>
      <c r="D24" s="36"/>
      <c r="M24" s="35" t="b">
        <v>0</v>
      </c>
      <c r="N24" s="35" t="b">
        <v>0</v>
      </c>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39"/>
      <c r="AQ24" s="39"/>
      <c r="AV24" s="39"/>
      <c r="AW24" s="39"/>
      <c r="AX24" s="39"/>
      <c r="AY24" s="42"/>
      <c r="AZ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row>
    <row r="25" spans="2:108" ht="14.4" customHeight="1" x14ac:dyDescent="0.3">
      <c r="B25" s="36" t="s">
        <v>97</v>
      </c>
      <c r="D25" s="36"/>
      <c r="M25" s="35" t="b">
        <v>0</v>
      </c>
      <c r="N25" s="35" t="b">
        <v>0</v>
      </c>
      <c r="P25" s="39"/>
      <c r="Q25" s="39"/>
      <c r="R25" s="39"/>
      <c r="S25" s="39"/>
      <c r="T25" s="39"/>
      <c r="U25" s="496" t="s">
        <v>198</v>
      </c>
      <c r="V25" s="497"/>
      <c r="W25" s="497"/>
      <c r="X25" s="497"/>
      <c r="Y25" s="497"/>
      <c r="Z25" s="497"/>
      <c r="AA25" s="497"/>
      <c r="AB25" s="498"/>
      <c r="AC25" s="42"/>
      <c r="AD25" s="42"/>
      <c r="AE25" s="42"/>
      <c r="AF25" s="39"/>
      <c r="AG25" s="39"/>
      <c r="AH25" s="39"/>
      <c r="AI25" s="39"/>
      <c r="AJ25" s="39"/>
      <c r="AK25" s="39"/>
      <c r="AL25" s="39"/>
      <c r="AM25" s="39"/>
      <c r="AN25" s="39"/>
      <c r="AO25" s="39"/>
      <c r="AP25" s="42"/>
      <c r="AQ25" s="42"/>
      <c r="AV25" s="42"/>
      <c r="AW25" s="42"/>
      <c r="AX25" s="42"/>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row>
    <row r="26" spans="2:108" x14ac:dyDescent="0.3">
      <c r="B26" s="36" t="s">
        <v>98</v>
      </c>
      <c r="D26" s="36"/>
      <c r="M26" s="35" t="b">
        <v>0</v>
      </c>
      <c r="N26" s="35" t="b">
        <v>0</v>
      </c>
      <c r="P26" s="42"/>
      <c r="Q26" s="42"/>
      <c r="R26" s="42"/>
      <c r="S26" s="42"/>
      <c r="T26" s="42"/>
      <c r="U26"/>
      <c r="V26"/>
      <c r="W26"/>
      <c r="X26"/>
      <c r="Y26"/>
      <c r="Z26"/>
      <c r="AA26"/>
      <c r="AB26"/>
      <c r="AC26" s="39"/>
      <c r="AD26" s="39"/>
      <c r="AE26" s="39"/>
      <c r="AF26" s="42"/>
      <c r="AG26" s="42"/>
      <c r="AH26" s="42"/>
      <c r="AI26" s="42"/>
      <c r="AJ26" s="42"/>
      <c r="AK26" s="42"/>
      <c r="AL26" s="42"/>
      <c r="AM26" s="42"/>
      <c r="AN26" s="42"/>
      <c r="AO26" s="42"/>
      <c r="AP26" s="39"/>
      <c r="AQ26" s="39"/>
      <c r="AV26" s="39"/>
      <c r="AW26" s="39"/>
      <c r="AX26" s="39"/>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row>
    <row r="27" spans="2:108" x14ac:dyDescent="0.3">
      <c r="B27" s="36" t="s">
        <v>99</v>
      </c>
      <c r="D27" s="36"/>
      <c r="P27" s="39"/>
      <c r="Q27" s="39"/>
      <c r="R27" s="39"/>
      <c r="S27" s="39"/>
      <c r="T27" s="39"/>
      <c r="U27" s="489" t="s">
        <v>212</v>
      </c>
      <c r="V27" s="490"/>
      <c r="W27" s="490"/>
      <c r="X27" s="490"/>
      <c r="Y27" s="490"/>
      <c r="Z27" s="490"/>
      <c r="AA27" s="491"/>
      <c r="AB27"/>
      <c r="AC27" s="42"/>
      <c r="AD27" s="42"/>
      <c r="AE27" s="42"/>
      <c r="AF27" s="39"/>
      <c r="AG27" s="39"/>
      <c r="AH27" s="39"/>
      <c r="AI27" s="39"/>
      <c r="AJ27" s="39"/>
      <c r="AK27" s="39"/>
      <c r="AL27" s="39"/>
      <c r="AM27" s="39"/>
      <c r="AN27" s="39"/>
      <c r="AO27" s="39"/>
      <c r="AP27" s="42"/>
      <c r="AQ27" s="42"/>
      <c r="AV27" s="42"/>
      <c r="AW27" s="42"/>
      <c r="AX27" s="42"/>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row>
    <row r="28" spans="2:108" x14ac:dyDescent="0.3">
      <c r="B28" s="36" t="s">
        <v>100</v>
      </c>
      <c r="D28" s="36"/>
      <c r="P28" s="42"/>
      <c r="Q28" s="42"/>
      <c r="R28" s="42"/>
      <c r="S28" s="42"/>
      <c r="T28" s="42"/>
      <c r="U28"/>
      <c r="V28"/>
      <c r="W28"/>
      <c r="X28"/>
      <c r="Y28"/>
      <c r="Z28"/>
      <c r="AA28"/>
      <c r="AB28"/>
      <c r="AC28" s="39"/>
      <c r="AD28" s="39"/>
      <c r="AE28" s="39"/>
      <c r="AF28" s="42"/>
      <c r="AG28" s="42"/>
      <c r="AH28" s="42"/>
      <c r="AI28" s="42"/>
      <c r="AJ28" s="42"/>
      <c r="AK28" s="42"/>
      <c r="AL28" s="42"/>
      <c r="AM28" s="42"/>
      <c r="AN28" s="42"/>
      <c r="AO28" s="42"/>
      <c r="AP28" s="39"/>
      <c r="AQ28" s="39"/>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row>
    <row r="29" spans="2:108" x14ac:dyDescent="0.3">
      <c r="B29" s="36" t="s">
        <v>101</v>
      </c>
      <c r="D29" s="36"/>
      <c r="P29" s="39"/>
      <c r="Q29" s="39"/>
      <c r="R29" s="39"/>
      <c r="S29" s="39"/>
      <c r="T29" s="39"/>
      <c r="U29"/>
      <c r="V29"/>
      <c r="W29"/>
      <c r="X29"/>
      <c r="Y29"/>
      <c r="Z29"/>
      <c r="AA29"/>
      <c r="AB29"/>
      <c r="AC29" s="42"/>
      <c r="AD29" s="42"/>
      <c r="AE29" s="42"/>
      <c r="AF29" s="39"/>
      <c r="AG29" s="39"/>
      <c r="AH29" s="39"/>
      <c r="AI29" s="39"/>
      <c r="AJ29" s="39"/>
      <c r="AK29" s="39"/>
      <c r="AL29" s="39"/>
      <c r="AM29" s="39"/>
      <c r="AN29" s="39"/>
      <c r="AO29" s="39"/>
      <c r="AP29" s="42"/>
      <c r="AQ29" s="42"/>
      <c r="AZ29" s="42"/>
      <c r="BA29" s="42"/>
      <c r="BB29" s="42"/>
      <c r="BC29" s="42"/>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row>
    <row r="30" spans="2:108" x14ac:dyDescent="0.3">
      <c r="B30" s="36" t="s">
        <v>102</v>
      </c>
      <c r="D30" s="36"/>
      <c r="P30" s="42"/>
      <c r="Q30" s="42"/>
      <c r="R30" s="42"/>
      <c r="S30" s="42"/>
      <c r="T30" s="42"/>
      <c r="U30"/>
      <c r="V30"/>
      <c r="W30"/>
      <c r="X30"/>
      <c r="Y30"/>
      <c r="Z30"/>
      <c r="AA30"/>
      <c r="AB30" t="str">
        <f>IF(D18=MAX(D18,D19,D20,H18,H19,H20),HYPERLINK("länkadress","länknamn"),IF(D19=MAX(D18,D19,D20,H18,H19,H20),HYPERLINK("länkadress","länknamn"),IF(D20=MAX(D18,D19,D20,H18,H19,H20),HYPERLINK("länkadress","länknamn"),IF(H18=MAX(D18,D19,D20,H18,H19,H20),HYPERLINK("länkadress","länknamn"),IF(H19=MAX(D18,D19,D20,H18,H19,H20),HYPERLINK("länkadress","länknamn"),IF(H20=MAX(D18,D19,D20,H18,H19,H20),HYPERLINK("länkadress","länknamn")))))))</f>
        <v>länknamn</v>
      </c>
      <c r="AC30" s="39"/>
      <c r="AD30" s="39"/>
      <c r="AE30" s="39"/>
      <c r="AF30" s="42"/>
      <c r="AG30" s="42"/>
      <c r="AH30" s="42"/>
      <c r="AI30" s="42"/>
      <c r="AJ30" s="42"/>
      <c r="AK30" s="42"/>
      <c r="AL30" s="42"/>
      <c r="AM30" s="42"/>
      <c r="AN30" s="42"/>
      <c r="AO30" s="42"/>
      <c r="AP30" s="39"/>
      <c r="AQ30" s="39"/>
      <c r="AZ30" s="39"/>
      <c r="BA30" s="39"/>
      <c r="BB30" s="39"/>
      <c r="BC30" s="39"/>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row>
    <row r="31" spans="2:108" x14ac:dyDescent="0.3">
      <c r="B31" s="36" t="s">
        <v>103</v>
      </c>
      <c r="D31" s="36"/>
      <c r="P31" s="39"/>
      <c r="Q31" s="39"/>
      <c r="R31" s="39"/>
      <c r="S31" s="39"/>
      <c r="T31" s="39"/>
      <c r="U31" s="39"/>
      <c r="V31" s="39"/>
      <c r="W31" s="39"/>
      <c r="X31" s="39"/>
      <c r="Y31" s="39"/>
      <c r="Z31" s="39"/>
      <c r="AA31" s="39"/>
      <c r="AB31" s="42"/>
      <c r="AC31" s="42"/>
      <c r="AD31" s="42"/>
      <c r="AE31" s="42"/>
      <c r="AF31" s="39"/>
      <c r="AG31" s="39"/>
      <c r="AH31" s="39"/>
      <c r="AI31" s="39"/>
      <c r="AJ31" s="39"/>
      <c r="AK31" s="39"/>
      <c r="AL31" s="39"/>
      <c r="AM31" s="39"/>
      <c r="AN31" s="39"/>
      <c r="AO31" s="39"/>
      <c r="AP31" s="42"/>
      <c r="AQ31" s="42"/>
      <c r="AZ31" s="42"/>
      <c r="BA31" s="42"/>
      <c r="BB31" s="42"/>
      <c r="BC31" s="42"/>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row>
    <row r="32" spans="2:108" x14ac:dyDescent="0.3">
      <c r="B32" s="36" t="s">
        <v>104</v>
      </c>
      <c r="D32" s="36"/>
      <c r="P32" s="42"/>
      <c r="Q32" s="42"/>
      <c r="R32" s="42"/>
      <c r="S32" s="42"/>
      <c r="T32" s="42"/>
      <c r="U32" s="493" t="s">
        <v>199</v>
      </c>
      <c r="V32" s="494"/>
      <c r="W32" s="494"/>
      <c r="X32" s="494"/>
      <c r="Y32" s="494"/>
      <c r="Z32" s="495"/>
      <c r="AC32" s="39"/>
      <c r="AD32" s="39"/>
      <c r="AE32" s="39"/>
      <c r="AF32" s="42"/>
      <c r="AG32" s="42"/>
      <c r="AH32" s="42"/>
      <c r="AI32" s="42"/>
      <c r="AJ32" s="42"/>
      <c r="AK32" s="42"/>
      <c r="AL32" s="42"/>
      <c r="AM32" s="42"/>
      <c r="AN32" s="42"/>
      <c r="AO32" s="42"/>
      <c r="AP32" s="39"/>
      <c r="AQ32" s="39"/>
      <c r="AZ32" s="39"/>
      <c r="BA32" s="39"/>
      <c r="BB32" s="39"/>
      <c r="BC32" s="39"/>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row>
    <row r="33" spans="2:99" x14ac:dyDescent="0.3">
      <c r="B33" s="36" t="s">
        <v>105</v>
      </c>
      <c r="D33" s="36"/>
      <c r="P33" s="39"/>
      <c r="Q33" s="39"/>
      <c r="R33" s="39"/>
      <c r="S33" s="39"/>
      <c r="T33" s="39"/>
      <c r="U33" s="39"/>
      <c r="V33" s="39"/>
      <c r="W33" s="39"/>
      <c r="X33" s="39"/>
      <c r="Y33" s="39"/>
      <c r="Z33" s="39"/>
      <c r="AA33" s="39"/>
      <c r="AB33" s="42"/>
      <c r="AC33" s="42"/>
      <c r="AD33" s="42"/>
      <c r="AE33" s="42"/>
      <c r="AF33" s="39"/>
      <c r="AG33" s="39"/>
      <c r="AH33" s="39"/>
      <c r="AI33" s="39"/>
      <c r="AJ33" s="39"/>
      <c r="AK33" s="39"/>
      <c r="AL33" s="39"/>
      <c r="AM33" s="39"/>
      <c r="AN33" s="39"/>
      <c r="AO33" s="39"/>
      <c r="AP33" s="42"/>
      <c r="AQ33" s="42"/>
      <c r="AZ33" s="42"/>
      <c r="BA33" s="42"/>
      <c r="BB33" s="42"/>
      <c r="BC33" s="42"/>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J33" s="39"/>
      <c r="CK33" s="39"/>
      <c r="CL33" s="39"/>
      <c r="CM33" s="39"/>
      <c r="CN33" s="39"/>
      <c r="CO33" s="39"/>
      <c r="CP33" s="39"/>
      <c r="CQ33" s="39"/>
      <c r="CR33" s="39"/>
      <c r="CS33" s="39"/>
      <c r="CT33" s="39"/>
      <c r="CU33" s="39"/>
    </row>
    <row r="34" spans="2:99" x14ac:dyDescent="0.3">
      <c r="B34" s="36" t="s">
        <v>106</v>
      </c>
      <c r="D34" s="36"/>
      <c r="P34" s="42"/>
      <c r="Q34" s="42"/>
      <c r="R34" s="42"/>
      <c r="S34" s="42"/>
      <c r="T34" s="42"/>
      <c r="U34" s="492" t="s">
        <v>188</v>
      </c>
      <c r="V34" s="492"/>
      <c r="W34" s="492"/>
      <c r="X34" s="492"/>
      <c r="Y34" s="492"/>
      <c r="Z34" s="492"/>
      <c r="AB34" s="40" t="s">
        <v>193</v>
      </c>
      <c r="AC34" s="39"/>
      <c r="AD34" s="39"/>
      <c r="AE34" s="39"/>
      <c r="AF34" s="42"/>
      <c r="AG34" s="42"/>
      <c r="AH34" s="42"/>
      <c r="AI34" s="42"/>
      <c r="AJ34" s="42"/>
      <c r="AK34" s="42"/>
      <c r="AL34" s="42"/>
      <c r="AM34" s="42"/>
      <c r="AN34" s="42"/>
      <c r="AO34" s="42"/>
      <c r="AP34" s="39"/>
      <c r="AQ34" s="39"/>
      <c r="AZ34" s="39"/>
      <c r="BA34" s="39"/>
      <c r="BB34" s="39"/>
      <c r="BC34" s="39"/>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J34" s="42"/>
      <c r="CK34" s="42"/>
      <c r="CL34" s="42"/>
      <c r="CM34" s="42"/>
      <c r="CN34" s="42"/>
      <c r="CO34" s="42"/>
      <c r="CP34" s="42"/>
      <c r="CQ34" s="42"/>
      <c r="CR34" s="42"/>
      <c r="CS34" s="42"/>
      <c r="CT34" s="42"/>
      <c r="CU34" s="42"/>
    </row>
    <row r="35" spans="2:99" x14ac:dyDescent="0.3">
      <c r="B35" s="36" t="s">
        <v>107</v>
      </c>
      <c r="D35" s="36"/>
      <c r="P35" s="39"/>
      <c r="Q35" s="39"/>
      <c r="R35" s="39"/>
      <c r="S35" s="39"/>
      <c r="U35" s="492" t="s">
        <v>189</v>
      </c>
      <c r="V35" s="492"/>
      <c r="W35" s="492"/>
      <c r="X35" s="492"/>
      <c r="Y35" s="492"/>
      <c r="Z35" s="492"/>
      <c r="AA35" s="41"/>
      <c r="AB35" s="42" t="s">
        <v>194</v>
      </c>
      <c r="AC35" s="42"/>
      <c r="AD35" s="42"/>
      <c r="AE35" s="42"/>
      <c r="AF35" s="39"/>
      <c r="AG35" s="39"/>
      <c r="AH35" s="39"/>
      <c r="AI35" s="39"/>
      <c r="AN35" s="39"/>
      <c r="AO35" s="39"/>
      <c r="AP35" s="42"/>
      <c r="AQ35" s="42"/>
      <c r="AZ35" s="42"/>
      <c r="BA35" s="42"/>
      <c r="BB35" s="42"/>
      <c r="BC35" s="42"/>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N35" s="39"/>
      <c r="CO35" s="39"/>
      <c r="CP35" s="39"/>
      <c r="CQ35" s="39"/>
      <c r="CR35" s="39"/>
      <c r="CS35" s="39"/>
      <c r="CT35" s="39"/>
      <c r="CU35" s="39"/>
    </row>
    <row r="36" spans="2:99" x14ac:dyDescent="0.3">
      <c r="B36" s="36" t="s">
        <v>108</v>
      </c>
      <c r="D36" s="36"/>
      <c r="P36" s="42"/>
      <c r="Q36" s="42"/>
      <c r="R36" s="42"/>
      <c r="S36" s="42"/>
      <c r="U36" s="492" t="s">
        <v>190</v>
      </c>
      <c r="V36" s="492"/>
      <c r="W36" s="492"/>
      <c r="X36" s="492"/>
      <c r="Y36" s="492"/>
      <c r="Z36" s="492"/>
      <c r="AA36" s="492"/>
      <c r="AB36" s="39" t="s">
        <v>195</v>
      </c>
      <c r="AC36" s="39"/>
      <c r="AD36" s="39"/>
      <c r="AE36" s="39"/>
      <c r="AF36" s="42"/>
      <c r="AG36" s="42"/>
      <c r="AH36" s="42"/>
      <c r="AI36" s="42"/>
      <c r="AN36" s="42"/>
      <c r="AO36" s="42"/>
      <c r="AP36" s="39"/>
      <c r="AQ36" s="39"/>
      <c r="AZ36" s="39"/>
      <c r="BA36" s="39"/>
      <c r="BB36" s="39"/>
      <c r="BC36" s="39"/>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N36" s="42"/>
      <c r="CO36" s="42"/>
      <c r="CP36" s="42"/>
      <c r="CQ36" s="42"/>
      <c r="CR36" s="42"/>
      <c r="CS36" s="42"/>
      <c r="CT36" s="42"/>
      <c r="CU36" s="42"/>
    </row>
    <row r="37" spans="2:99" x14ac:dyDescent="0.3">
      <c r="B37" s="36" t="s">
        <v>109</v>
      </c>
      <c r="D37" s="36"/>
      <c r="P37" s="39"/>
      <c r="Q37" s="39"/>
      <c r="R37" s="39"/>
      <c r="S37" s="39"/>
      <c r="U37" s="492" t="s">
        <v>191</v>
      </c>
      <c r="V37" s="492"/>
      <c r="W37" s="492"/>
      <c r="X37" s="492"/>
      <c r="Y37" s="492"/>
      <c r="Z37" s="492"/>
      <c r="AA37" s="41"/>
      <c r="AB37" s="42" t="s">
        <v>196</v>
      </c>
      <c r="AC37" s="42"/>
      <c r="AD37" s="42"/>
      <c r="AE37" s="42"/>
      <c r="AF37" s="39"/>
      <c r="AG37" s="39"/>
      <c r="AH37" s="39"/>
      <c r="AI37" s="39"/>
      <c r="AN37" s="39"/>
      <c r="AO37" s="39"/>
      <c r="AP37" s="42"/>
      <c r="AQ37" s="42"/>
      <c r="AZ37" s="42"/>
      <c r="BA37" s="42"/>
      <c r="BB37" s="42"/>
      <c r="BC37" s="42"/>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N37" s="39"/>
      <c r="CO37" s="39"/>
      <c r="CP37" s="39"/>
      <c r="CQ37" s="39"/>
      <c r="CR37" s="39"/>
      <c r="CS37" s="39"/>
      <c r="CT37" s="39"/>
      <c r="CU37" s="39"/>
    </row>
    <row r="38" spans="2:99" x14ac:dyDescent="0.3">
      <c r="B38" s="36" t="s">
        <v>110</v>
      </c>
      <c r="D38" s="36"/>
      <c r="P38" s="42"/>
      <c r="Q38" s="42"/>
      <c r="R38" s="42"/>
      <c r="S38" s="42"/>
      <c r="U38" s="492" t="s">
        <v>192</v>
      </c>
      <c r="V38" s="492"/>
      <c r="W38" s="492"/>
      <c r="X38" s="492"/>
      <c r="Y38" s="492"/>
      <c r="Z38" s="492"/>
      <c r="AA38" s="41"/>
      <c r="AB38" s="39" t="s">
        <v>197</v>
      </c>
      <c r="AC38" s="39"/>
      <c r="AD38" s="39"/>
      <c r="AE38" s="39"/>
      <c r="AF38" s="42"/>
      <c r="AG38" s="42"/>
      <c r="AH38" s="42"/>
      <c r="AI38" s="42"/>
      <c r="AN38" s="42"/>
      <c r="AO38" s="42"/>
      <c r="AP38" s="39"/>
      <c r="AQ38" s="39"/>
      <c r="AZ38" s="39"/>
      <c r="BA38" s="39"/>
      <c r="BB38" s="39"/>
      <c r="BC38" s="39"/>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N38" s="42"/>
      <c r="CO38" s="42"/>
      <c r="CP38" s="42"/>
      <c r="CQ38" s="42"/>
      <c r="CR38" s="42"/>
      <c r="CS38" s="42"/>
      <c r="CT38" s="42"/>
      <c r="CU38" s="42"/>
    </row>
    <row r="39" spans="2:99" x14ac:dyDescent="0.3">
      <c r="B39" s="36" t="s">
        <v>111</v>
      </c>
      <c r="D39" s="36"/>
      <c r="P39" s="39"/>
      <c r="Q39" s="39"/>
      <c r="R39" s="39"/>
      <c r="S39" s="39"/>
      <c r="U39" s="35" t="s">
        <v>247</v>
      </c>
      <c r="AB39" s="104" t="s">
        <v>248</v>
      </c>
      <c r="AC39" s="42"/>
      <c r="AD39" s="42"/>
      <c r="AE39" s="42"/>
      <c r="AF39" s="39"/>
      <c r="AG39" s="39"/>
      <c r="AH39" s="39"/>
      <c r="AI39" s="39"/>
      <c r="AN39" s="39"/>
      <c r="AO39" s="39"/>
      <c r="AP39" s="42"/>
      <c r="AQ39" s="42"/>
      <c r="AZ39" s="42"/>
      <c r="BA39" s="42"/>
      <c r="BB39" s="42"/>
      <c r="BC39" s="42"/>
      <c r="BH39" s="39"/>
      <c r="BI39" s="39"/>
      <c r="BJ39" s="39"/>
      <c r="BK39" s="39"/>
      <c r="BL39" s="39"/>
      <c r="BM39" s="39"/>
      <c r="BN39" s="39"/>
      <c r="BO39" s="39"/>
      <c r="BP39" s="39"/>
      <c r="BQ39" s="39"/>
      <c r="BR39" s="39"/>
      <c r="BS39" s="39"/>
      <c r="BX39" s="39"/>
      <c r="BY39" s="39"/>
      <c r="BZ39" s="39"/>
      <c r="CA39" s="39"/>
      <c r="CN39" s="39"/>
      <c r="CO39" s="39"/>
      <c r="CP39" s="39"/>
      <c r="CQ39" s="39"/>
      <c r="CR39" s="39"/>
      <c r="CS39" s="39"/>
      <c r="CT39" s="39"/>
      <c r="CU39" s="39"/>
    </row>
    <row r="40" spans="2:99" x14ac:dyDescent="0.3">
      <c r="B40" s="36" t="s">
        <v>112</v>
      </c>
      <c r="D40" s="36"/>
      <c r="P40" s="42"/>
      <c r="Q40" s="42"/>
      <c r="R40" s="42"/>
      <c r="S40" s="42"/>
      <c r="AB40" s="39"/>
      <c r="AC40" s="39"/>
      <c r="AD40" s="39"/>
      <c r="AE40" s="39"/>
      <c r="AF40" s="42"/>
      <c r="AG40" s="42"/>
      <c r="AH40" s="42"/>
      <c r="AI40" s="42"/>
      <c r="AN40" s="42"/>
      <c r="AO40" s="42"/>
      <c r="AP40" s="39"/>
      <c r="AQ40" s="39"/>
      <c r="AZ40" s="39"/>
      <c r="BA40" s="39"/>
      <c r="BB40" s="39"/>
      <c r="BC40" s="39"/>
      <c r="BH40" s="42"/>
      <c r="BI40" s="42"/>
      <c r="BJ40" s="42"/>
      <c r="BK40" s="42"/>
      <c r="BL40" s="42"/>
      <c r="BM40" s="42"/>
      <c r="BN40" s="42"/>
      <c r="BO40" s="42"/>
      <c r="BP40" s="42"/>
      <c r="BQ40" s="42"/>
      <c r="BR40" s="42"/>
      <c r="BS40" s="42"/>
      <c r="BX40" s="42"/>
      <c r="BY40" s="42"/>
      <c r="BZ40" s="42"/>
      <c r="CA40" s="42"/>
      <c r="CN40" s="42"/>
      <c r="CO40" s="42"/>
      <c r="CP40" s="42"/>
      <c r="CQ40" s="42"/>
      <c r="CR40" s="42"/>
      <c r="CS40" s="42"/>
      <c r="CT40" s="42"/>
      <c r="CU40" s="42"/>
    </row>
    <row r="41" spans="2:99" x14ac:dyDescent="0.3">
      <c r="B41" s="36" t="s">
        <v>113</v>
      </c>
      <c r="D41" s="36"/>
      <c r="P41" s="39"/>
      <c r="Q41" s="39"/>
      <c r="R41" s="39"/>
      <c r="S41" s="39"/>
      <c r="AB41" s="42"/>
      <c r="AC41" s="42"/>
      <c r="AD41" s="42"/>
      <c r="AE41" s="42"/>
      <c r="AF41" s="39"/>
      <c r="AG41" s="39"/>
      <c r="AH41" s="39"/>
      <c r="AI41" s="39"/>
      <c r="AN41" s="39"/>
      <c r="AO41" s="39"/>
      <c r="AP41" s="42"/>
      <c r="AQ41" s="42"/>
      <c r="AZ41" s="42"/>
      <c r="BA41" s="42"/>
      <c r="BB41" s="42"/>
      <c r="BC41" s="42"/>
      <c r="BH41" s="39"/>
      <c r="BI41" s="39"/>
      <c r="BJ41" s="39"/>
      <c r="BK41" s="39"/>
      <c r="BL41" s="39"/>
      <c r="BM41" s="39"/>
      <c r="BN41" s="39"/>
      <c r="BO41" s="39"/>
      <c r="BP41" s="39"/>
      <c r="BQ41" s="39"/>
      <c r="BR41" s="39"/>
      <c r="BS41" s="39"/>
      <c r="BX41" s="39"/>
      <c r="BY41" s="39"/>
      <c r="BZ41" s="39"/>
      <c r="CA41" s="39"/>
      <c r="CN41" s="39"/>
      <c r="CO41" s="39"/>
      <c r="CP41" s="39"/>
      <c r="CQ41" s="39"/>
      <c r="CR41" s="39"/>
      <c r="CS41" s="39"/>
      <c r="CT41" s="39"/>
      <c r="CU41" s="39"/>
    </row>
    <row r="42" spans="2:99" x14ac:dyDescent="0.3">
      <c r="B42" s="36" t="s">
        <v>114</v>
      </c>
      <c r="D42" s="36"/>
      <c r="P42" s="42"/>
      <c r="Q42" s="42"/>
      <c r="R42" s="42"/>
      <c r="S42" s="42"/>
      <c r="AB42" s="39"/>
      <c r="AC42" s="39"/>
      <c r="AD42" s="39"/>
      <c r="AE42" s="39"/>
      <c r="AF42" s="42"/>
      <c r="AG42" s="42"/>
      <c r="AH42" s="42"/>
      <c r="AI42" s="42"/>
      <c r="AN42" s="42"/>
      <c r="AO42" s="42"/>
      <c r="AZ42" s="39"/>
      <c r="BA42" s="39"/>
      <c r="BB42" s="39"/>
      <c r="BC42" s="39"/>
      <c r="BH42" s="42"/>
      <c r="BI42" s="42"/>
      <c r="BJ42" s="42"/>
      <c r="BK42" s="42"/>
      <c r="BL42" s="42"/>
      <c r="BM42" s="42"/>
      <c r="BN42" s="42"/>
      <c r="BO42" s="42"/>
      <c r="BP42" s="42"/>
      <c r="BQ42" s="42"/>
      <c r="BR42" s="42"/>
      <c r="BS42" s="42"/>
      <c r="BX42" s="42"/>
      <c r="BY42" s="42"/>
      <c r="BZ42" s="42"/>
      <c r="CA42" s="42"/>
      <c r="CN42" s="42"/>
      <c r="CO42" s="42"/>
      <c r="CP42" s="42"/>
      <c r="CQ42" s="42"/>
      <c r="CR42" s="42"/>
      <c r="CS42" s="42"/>
      <c r="CT42" s="42"/>
      <c r="CU42" s="42"/>
    </row>
    <row r="43" spans="2:99" x14ac:dyDescent="0.3">
      <c r="B43" s="36" t="s">
        <v>115</v>
      </c>
      <c r="D43" s="36"/>
      <c r="P43" s="39"/>
      <c r="Q43" s="39"/>
      <c r="R43" s="39"/>
      <c r="S43" s="39"/>
      <c r="AB43" s="42"/>
      <c r="AC43" s="42"/>
      <c r="AD43" s="42"/>
      <c r="AE43" s="42"/>
      <c r="AF43" s="39"/>
      <c r="AG43" s="39"/>
      <c r="AH43" s="39"/>
      <c r="AI43" s="39"/>
      <c r="AZ43" s="42"/>
      <c r="BA43" s="42"/>
      <c r="BB43" s="42"/>
      <c r="BC43" s="42"/>
      <c r="BH43" s="39"/>
      <c r="BI43" s="39"/>
      <c r="BJ43" s="39"/>
      <c r="BK43" s="39"/>
      <c r="BL43" s="39"/>
      <c r="BM43" s="39"/>
      <c r="BN43" s="39"/>
      <c r="BO43" s="39"/>
      <c r="BX43" s="39"/>
      <c r="BY43" s="39"/>
      <c r="BZ43" s="39"/>
      <c r="CA43" s="39"/>
      <c r="CN43" s="39"/>
      <c r="CO43" s="39"/>
      <c r="CP43" s="39"/>
      <c r="CQ43" s="39"/>
      <c r="CR43" s="39"/>
      <c r="CS43" s="39"/>
      <c r="CT43" s="39"/>
      <c r="CU43" s="39"/>
    </row>
    <row r="44" spans="2:99" x14ac:dyDescent="0.3">
      <c r="B44" s="36" t="s">
        <v>116</v>
      </c>
      <c r="D44" s="36"/>
      <c r="P44" s="42"/>
      <c r="Q44" s="42"/>
      <c r="R44" s="42"/>
      <c r="S44" s="42"/>
      <c r="AF44" s="42"/>
      <c r="AG44" s="42"/>
      <c r="AH44" s="42"/>
      <c r="AI44" s="42"/>
      <c r="AZ44" s="39"/>
      <c r="BA44" s="39"/>
      <c r="BB44" s="39"/>
      <c r="BC44" s="39"/>
      <c r="BH44" s="42"/>
      <c r="BI44" s="42"/>
      <c r="BJ44" s="42"/>
      <c r="BK44" s="42"/>
      <c r="BL44" s="42"/>
      <c r="BM44" s="42"/>
      <c r="BN44" s="42"/>
      <c r="BO44" s="42"/>
      <c r="BX44" s="42"/>
      <c r="BY44" s="42"/>
      <c r="BZ44" s="42"/>
      <c r="CA44" s="42"/>
      <c r="CN44" s="42"/>
      <c r="CO44" s="42"/>
      <c r="CP44" s="42"/>
      <c r="CQ44" s="42"/>
      <c r="CR44" s="42"/>
      <c r="CS44" s="42"/>
      <c r="CT44" s="42"/>
      <c r="CU44" s="42"/>
    </row>
    <row r="45" spans="2:99" x14ac:dyDescent="0.3">
      <c r="P45" s="39"/>
      <c r="Q45" s="39"/>
      <c r="R45" s="39"/>
      <c r="S45" s="39"/>
      <c r="AZ45" s="42"/>
      <c r="BA45" s="42"/>
      <c r="BB45" s="42"/>
      <c r="BC45" s="42"/>
      <c r="BH45" s="39"/>
      <c r="BI45" s="39"/>
      <c r="BJ45" s="39"/>
      <c r="BK45" s="39"/>
      <c r="BL45" s="39"/>
      <c r="BM45" s="39"/>
      <c r="BN45" s="39"/>
      <c r="BO45" s="39"/>
      <c r="BX45" s="39"/>
      <c r="BY45" s="39"/>
      <c r="BZ45" s="39"/>
      <c r="CA45" s="39"/>
      <c r="CN45" s="39"/>
      <c r="CO45" s="39"/>
      <c r="CP45" s="39"/>
      <c r="CQ45" s="39"/>
      <c r="CR45" s="39"/>
      <c r="CS45" s="39"/>
      <c r="CT45" s="39"/>
      <c r="CU45" s="39"/>
    </row>
    <row r="46" spans="2:99" x14ac:dyDescent="0.3">
      <c r="B46" s="35" t="s">
        <v>237</v>
      </c>
      <c r="P46" s="42"/>
      <c r="Q46" s="42"/>
      <c r="R46" s="42"/>
      <c r="S46" s="42"/>
      <c r="AZ46" s="39"/>
      <c r="BA46" s="39"/>
      <c r="BB46" s="39"/>
      <c r="BC46" s="39"/>
      <c r="BH46" s="42"/>
      <c r="BI46" s="42"/>
      <c r="BJ46" s="42"/>
      <c r="BK46" s="42"/>
      <c r="BL46" s="42"/>
      <c r="BM46" s="42"/>
      <c r="BN46" s="42"/>
      <c r="BO46" s="42"/>
      <c r="BX46" s="42"/>
      <c r="BY46" s="42"/>
      <c r="BZ46" s="42"/>
      <c r="CA46" s="42"/>
      <c r="CN46" s="42"/>
      <c r="CO46" s="42"/>
      <c r="CP46" s="42"/>
      <c r="CQ46" s="42"/>
      <c r="CR46" s="42"/>
      <c r="CS46" s="42"/>
      <c r="CT46" s="42"/>
      <c r="CU46" s="42"/>
    </row>
    <row r="47" spans="2:99" x14ac:dyDescent="0.3">
      <c r="B47" s="35" t="s">
        <v>238</v>
      </c>
      <c r="P47" s="39"/>
      <c r="Q47" s="39"/>
      <c r="R47" s="39"/>
      <c r="S47" s="39"/>
      <c r="AZ47" s="42"/>
      <c r="BA47" s="42"/>
      <c r="BB47" s="42"/>
      <c r="BC47" s="42"/>
      <c r="BH47" s="39"/>
      <c r="BI47" s="39"/>
      <c r="BJ47" s="39"/>
      <c r="BK47" s="39"/>
      <c r="BL47" s="39"/>
      <c r="BM47" s="39"/>
      <c r="BN47" s="39"/>
      <c r="BO47" s="39"/>
      <c r="BX47" s="39"/>
      <c r="BY47" s="39"/>
      <c r="BZ47" s="39"/>
      <c r="CA47" s="39"/>
      <c r="CN47" s="39"/>
      <c r="CO47" s="39"/>
      <c r="CP47" s="39"/>
      <c r="CQ47" s="39"/>
    </row>
    <row r="48" spans="2:99" x14ac:dyDescent="0.3">
      <c r="B48" s="35" t="s">
        <v>239</v>
      </c>
      <c r="P48" s="42"/>
      <c r="Q48" s="42"/>
      <c r="R48" s="42"/>
      <c r="S48" s="42"/>
      <c r="AZ48" s="39"/>
      <c r="BA48" s="39"/>
      <c r="BB48" s="39"/>
      <c r="BC48" s="39"/>
      <c r="BH48" s="42"/>
      <c r="BI48" s="42"/>
      <c r="BJ48" s="42"/>
      <c r="BK48" s="42"/>
      <c r="BL48" s="42"/>
      <c r="BM48" s="42"/>
      <c r="BN48" s="42"/>
      <c r="BO48" s="42"/>
      <c r="BX48" s="42"/>
      <c r="BY48" s="42"/>
      <c r="BZ48" s="42"/>
      <c r="CA48" s="42"/>
      <c r="CN48" s="42"/>
      <c r="CO48" s="42"/>
      <c r="CP48" s="42"/>
      <c r="CQ48" s="42"/>
    </row>
    <row r="49" spans="2:67" x14ac:dyDescent="0.3">
      <c r="B49" s="35" t="s">
        <v>240</v>
      </c>
      <c r="P49" s="39"/>
      <c r="Q49" s="39"/>
      <c r="R49" s="39"/>
      <c r="S49" s="39"/>
      <c r="AZ49" s="42"/>
      <c r="BA49" s="42"/>
      <c r="BB49" s="42"/>
      <c r="BC49" s="42"/>
      <c r="BH49" s="39"/>
      <c r="BI49" s="39"/>
      <c r="BJ49" s="39"/>
      <c r="BK49" s="39"/>
      <c r="BL49" s="39"/>
      <c r="BM49" s="39"/>
      <c r="BN49" s="39"/>
      <c r="BO49" s="39"/>
    </row>
    <row r="50" spans="2:67" x14ac:dyDescent="0.3">
      <c r="B50" s="35" t="s">
        <v>241</v>
      </c>
      <c r="P50" s="42"/>
      <c r="Q50" s="42"/>
      <c r="R50" s="42"/>
      <c r="S50" s="42"/>
      <c r="AZ50" s="39"/>
      <c r="BA50" s="39"/>
      <c r="BB50" s="39"/>
      <c r="BC50" s="39"/>
      <c r="BH50" s="42"/>
      <c r="BI50" s="42"/>
      <c r="BJ50" s="42"/>
      <c r="BK50" s="42"/>
      <c r="BL50" s="42"/>
      <c r="BM50" s="42"/>
      <c r="BN50" s="42"/>
      <c r="BO50" s="42"/>
    </row>
    <row r="51" spans="2:67" x14ac:dyDescent="0.3">
      <c r="B51" s="35" t="s">
        <v>242</v>
      </c>
      <c r="P51" s="39"/>
      <c r="Q51" s="39"/>
      <c r="R51" s="39"/>
      <c r="S51" s="39"/>
      <c r="AZ51" s="42"/>
      <c r="BA51" s="42"/>
      <c r="BB51" s="42"/>
      <c r="BC51" s="42"/>
      <c r="BH51" s="39"/>
      <c r="BI51" s="39"/>
      <c r="BJ51" s="39"/>
      <c r="BK51" s="39"/>
    </row>
    <row r="52" spans="2:67" x14ac:dyDescent="0.3">
      <c r="B52" s="35" t="s">
        <v>243</v>
      </c>
      <c r="P52" s="42"/>
      <c r="Q52" s="42"/>
      <c r="R52" s="42"/>
      <c r="S52" s="42"/>
      <c r="AZ52" s="39"/>
      <c r="BA52" s="39"/>
      <c r="BB52" s="39"/>
      <c r="BC52" s="39"/>
      <c r="BH52" s="42"/>
      <c r="BI52" s="42"/>
      <c r="BJ52" s="42"/>
      <c r="BK52" s="42"/>
    </row>
    <row r="53" spans="2:67" x14ac:dyDescent="0.3">
      <c r="P53" s="39"/>
      <c r="Q53" s="39"/>
      <c r="R53" s="39"/>
      <c r="S53" s="39"/>
      <c r="AZ53" s="42"/>
      <c r="BA53" s="42"/>
      <c r="BB53" s="42"/>
      <c r="BC53" s="42"/>
      <c r="BH53" s="39"/>
      <c r="BI53" s="39"/>
      <c r="BJ53" s="39"/>
      <c r="BK53" s="39"/>
    </row>
    <row r="54" spans="2:67" x14ac:dyDescent="0.3">
      <c r="P54" s="42"/>
      <c r="Q54" s="42"/>
      <c r="R54" s="42"/>
      <c r="S54" s="42"/>
      <c r="AZ54" s="39"/>
      <c r="BA54" s="39"/>
      <c r="BB54" s="39"/>
      <c r="BC54" s="39"/>
      <c r="BH54" s="42"/>
      <c r="BI54" s="42"/>
      <c r="BJ54" s="42"/>
      <c r="BK54" s="42"/>
    </row>
    <row r="55" spans="2:67" x14ac:dyDescent="0.3">
      <c r="P55" s="39"/>
      <c r="Q55" s="39"/>
      <c r="R55" s="39"/>
      <c r="S55" s="39"/>
      <c r="AZ55" s="42"/>
      <c r="BA55" s="42"/>
      <c r="BB55" s="42"/>
      <c r="BC55" s="42"/>
      <c r="BH55" s="39"/>
      <c r="BI55" s="39"/>
      <c r="BJ55" s="39"/>
      <c r="BK55" s="39"/>
    </row>
    <row r="56" spans="2:67" x14ac:dyDescent="0.3">
      <c r="P56" s="42"/>
      <c r="Q56" s="42"/>
      <c r="R56" s="42"/>
      <c r="S56" s="42"/>
      <c r="AZ56" s="39"/>
      <c r="BA56" s="39"/>
      <c r="BB56" s="39"/>
      <c r="BC56" s="39"/>
      <c r="BH56" s="42"/>
      <c r="BI56" s="42"/>
      <c r="BJ56" s="42"/>
      <c r="BK56" s="42"/>
    </row>
    <row r="57" spans="2:67" x14ac:dyDescent="0.3">
      <c r="P57" s="39"/>
      <c r="Q57" s="39"/>
      <c r="R57" s="39"/>
      <c r="S57" s="39"/>
      <c r="AZ57" s="42"/>
      <c r="BA57" s="42"/>
      <c r="BB57" s="42"/>
      <c r="BC57" s="42"/>
      <c r="BH57" s="39"/>
      <c r="BI57" s="39"/>
      <c r="BJ57" s="39"/>
      <c r="BK57" s="39"/>
    </row>
    <row r="58" spans="2:67" x14ac:dyDescent="0.3">
      <c r="P58" s="42"/>
      <c r="Q58" s="42"/>
      <c r="R58" s="42"/>
      <c r="S58" s="42"/>
      <c r="AZ58" s="39"/>
      <c r="BA58" s="39"/>
      <c r="BB58" s="39"/>
      <c r="BC58" s="39"/>
      <c r="BH58" s="42"/>
      <c r="BI58" s="42"/>
      <c r="BJ58" s="42"/>
      <c r="BK58" s="42"/>
    </row>
    <row r="59" spans="2:67" x14ac:dyDescent="0.3">
      <c r="P59" s="39"/>
      <c r="Q59" s="39"/>
      <c r="R59" s="39"/>
      <c r="S59" s="39"/>
      <c r="AZ59" s="42"/>
      <c r="BA59" s="42"/>
      <c r="BB59" s="42"/>
      <c r="BC59" s="42"/>
      <c r="BH59" s="39"/>
      <c r="BI59" s="39"/>
      <c r="BJ59" s="39"/>
      <c r="BK59" s="39"/>
    </row>
    <row r="60" spans="2:67" x14ac:dyDescent="0.3">
      <c r="P60" s="42"/>
      <c r="Q60" s="42"/>
      <c r="R60" s="42"/>
      <c r="S60" s="42"/>
      <c r="AZ60" s="39"/>
      <c r="BA60" s="39"/>
      <c r="BB60" s="39"/>
      <c r="BC60" s="39"/>
      <c r="BH60" s="42"/>
      <c r="BI60" s="42"/>
      <c r="BJ60" s="42"/>
      <c r="BK60" s="42"/>
    </row>
    <row r="61" spans="2:67" x14ac:dyDescent="0.3">
      <c r="P61" s="39"/>
      <c r="Q61" s="39"/>
      <c r="R61" s="39"/>
      <c r="S61" s="39"/>
      <c r="AZ61" s="42"/>
      <c r="BA61" s="42"/>
      <c r="BB61" s="42"/>
      <c r="BC61" s="42"/>
      <c r="BH61" s="39"/>
      <c r="BI61" s="39"/>
      <c r="BJ61" s="39"/>
      <c r="BK61" s="39"/>
    </row>
    <row r="62" spans="2:67" x14ac:dyDescent="0.3">
      <c r="P62" s="42"/>
      <c r="Q62" s="42"/>
      <c r="R62" s="42"/>
      <c r="S62" s="42"/>
      <c r="AZ62" s="39"/>
      <c r="BA62" s="39"/>
      <c r="BB62" s="39"/>
      <c r="BC62" s="39"/>
      <c r="BH62" s="42"/>
      <c r="BI62" s="42"/>
      <c r="BJ62" s="42"/>
      <c r="BK62" s="42"/>
    </row>
    <row r="63" spans="2:67" x14ac:dyDescent="0.3">
      <c r="P63" s="39"/>
      <c r="Q63" s="39"/>
      <c r="R63" s="39"/>
      <c r="S63" s="39"/>
      <c r="AZ63" s="42"/>
      <c r="BA63" s="42"/>
      <c r="BB63" s="42"/>
      <c r="BC63" s="42"/>
      <c r="BH63" s="39"/>
      <c r="BI63" s="39"/>
      <c r="BJ63" s="39"/>
      <c r="BK63" s="39"/>
    </row>
    <row r="64" spans="2:67" x14ac:dyDescent="0.3">
      <c r="P64" s="42"/>
      <c r="Q64" s="42"/>
      <c r="R64" s="42"/>
      <c r="S64" s="42"/>
      <c r="AZ64" s="39"/>
      <c r="BA64" s="39"/>
      <c r="BB64" s="39"/>
      <c r="BC64" s="39"/>
      <c r="BH64" s="42"/>
      <c r="BI64" s="42"/>
      <c r="BJ64" s="42"/>
      <c r="BK64" s="42"/>
    </row>
    <row r="65" spans="16:63" x14ac:dyDescent="0.3">
      <c r="P65" s="39"/>
      <c r="Q65" s="39"/>
      <c r="R65" s="39"/>
      <c r="S65" s="39"/>
      <c r="AZ65" s="42"/>
      <c r="BA65" s="42"/>
      <c r="BB65" s="42"/>
      <c r="BC65" s="42"/>
      <c r="BH65" s="39"/>
      <c r="BI65" s="39"/>
      <c r="BJ65" s="39"/>
      <c r="BK65" s="39"/>
    </row>
    <row r="66" spans="16:63" x14ac:dyDescent="0.3">
      <c r="P66" s="42"/>
      <c r="Q66" s="42"/>
      <c r="R66" s="42"/>
      <c r="S66" s="42"/>
      <c r="AZ66" s="39"/>
      <c r="BA66" s="39"/>
      <c r="BB66" s="39"/>
      <c r="BC66" s="39"/>
      <c r="BH66" s="42"/>
      <c r="BI66" s="42"/>
      <c r="BJ66" s="42"/>
      <c r="BK66" s="42"/>
    </row>
    <row r="67" spans="16:63" x14ac:dyDescent="0.3">
      <c r="P67" s="39"/>
      <c r="Q67" s="39"/>
      <c r="R67" s="39"/>
      <c r="S67" s="39"/>
      <c r="AZ67" s="42"/>
      <c r="BA67" s="42"/>
      <c r="BB67" s="42"/>
      <c r="BC67" s="42"/>
      <c r="BH67" s="39"/>
      <c r="BI67" s="39"/>
      <c r="BJ67" s="39"/>
      <c r="BK67" s="39"/>
    </row>
    <row r="68" spans="16:63" x14ac:dyDescent="0.3">
      <c r="P68" s="42"/>
      <c r="Q68" s="42"/>
      <c r="R68" s="42"/>
      <c r="S68" s="42"/>
      <c r="AZ68" s="39"/>
      <c r="BA68" s="39"/>
      <c r="BB68" s="39"/>
      <c r="BC68" s="39"/>
      <c r="BH68" s="42"/>
      <c r="BI68" s="42"/>
      <c r="BJ68" s="42"/>
      <c r="BK68" s="42"/>
    </row>
    <row r="69" spans="16:63" x14ac:dyDescent="0.3">
      <c r="P69" s="39"/>
      <c r="Q69" s="39"/>
      <c r="R69" s="39"/>
      <c r="S69" s="39"/>
      <c r="AZ69" s="42"/>
      <c r="BA69" s="42"/>
      <c r="BB69" s="42"/>
      <c r="BC69" s="42"/>
      <c r="BH69" s="39"/>
      <c r="BI69" s="39"/>
      <c r="BJ69" s="39"/>
      <c r="BK69" s="39"/>
    </row>
    <row r="70" spans="16:63" x14ac:dyDescent="0.3">
      <c r="P70" s="42"/>
      <c r="Q70" s="42"/>
      <c r="R70" s="42"/>
      <c r="S70" s="42"/>
      <c r="AZ70" s="39"/>
      <c r="BA70" s="39"/>
      <c r="BB70" s="39"/>
      <c r="BC70" s="39"/>
      <c r="BH70" s="42"/>
      <c r="BI70" s="42"/>
      <c r="BJ70" s="42"/>
      <c r="BK70" s="42"/>
    </row>
    <row r="71" spans="16:63" x14ac:dyDescent="0.3">
      <c r="AZ71" s="42"/>
      <c r="BA71" s="42"/>
      <c r="BB71" s="42"/>
      <c r="BC71" s="42"/>
      <c r="BH71" s="39"/>
      <c r="BI71" s="39"/>
      <c r="BJ71" s="39"/>
      <c r="BK71" s="39"/>
    </row>
    <row r="72" spans="16:63" x14ac:dyDescent="0.3">
      <c r="AZ72" s="39"/>
      <c r="BA72" s="39"/>
      <c r="BB72" s="39"/>
      <c r="BC72" s="39"/>
      <c r="BH72" s="42"/>
      <c r="BI72" s="42"/>
      <c r="BJ72" s="42"/>
      <c r="BK72" s="42"/>
    </row>
    <row r="73" spans="16:63" x14ac:dyDescent="0.3">
      <c r="AZ73" s="42"/>
      <c r="BA73" s="42"/>
      <c r="BB73" s="42"/>
      <c r="BC73" s="42"/>
      <c r="BH73" s="39"/>
      <c r="BI73" s="39"/>
      <c r="BJ73" s="39"/>
      <c r="BK73" s="39"/>
    </row>
    <row r="74" spans="16:63" x14ac:dyDescent="0.3">
      <c r="AZ74" s="39"/>
      <c r="BA74" s="39"/>
      <c r="BB74" s="39"/>
      <c r="BC74" s="39"/>
      <c r="BH74" s="42"/>
      <c r="BI74" s="42"/>
      <c r="BJ74" s="42"/>
      <c r="BK74" s="42"/>
    </row>
    <row r="75" spans="16:63" x14ac:dyDescent="0.3">
      <c r="AZ75" s="42"/>
      <c r="BA75" s="42"/>
      <c r="BB75" s="42"/>
      <c r="BC75" s="42"/>
      <c r="BH75" s="42"/>
      <c r="BI75" s="42"/>
      <c r="BJ75" s="42"/>
      <c r="BK75" s="42"/>
    </row>
    <row r="76" spans="16:63" x14ac:dyDescent="0.3">
      <c r="AZ76" s="39"/>
      <c r="BA76" s="39"/>
      <c r="BB76" s="39"/>
      <c r="BC76" s="39"/>
      <c r="BH76" s="39"/>
      <c r="BI76" s="39"/>
      <c r="BJ76" s="39"/>
      <c r="BK76" s="39"/>
    </row>
    <row r="77" spans="16:63" x14ac:dyDescent="0.3">
      <c r="AZ77" s="42"/>
      <c r="BA77" s="42"/>
      <c r="BB77" s="42"/>
      <c r="BC77" s="42"/>
      <c r="BH77" s="42"/>
      <c r="BI77" s="42"/>
      <c r="BJ77" s="42"/>
      <c r="BK77" s="42"/>
    </row>
    <row r="78" spans="16:63" x14ac:dyDescent="0.3">
      <c r="AZ78" s="39"/>
      <c r="BA78" s="39"/>
      <c r="BB78" s="39"/>
      <c r="BC78" s="39"/>
      <c r="BH78" s="39"/>
      <c r="BI78" s="39"/>
      <c r="BJ78" s="39"/>
      <c r="BK78" s="39"/>
    </row>
    <row r="79" spans="16:63" x14ac:dyDescent="0.3">
      <c r="AZ79" s="42"/>
      <c r="BA79" s="42"/>
      <c r="BB79" s="42"/>
      <c r="BC79" s="42"/>
      <c r="BH79" s="42"/>
      <c r="BI79" s="42"/>
      <c r="BJ79" s="42"/>
      <c r="BK79" s="42"/>
    </row>
    <row r="80" spans="16:63" x14ac:dyDescent="0.3">
      <c r="AZ80" s="39"/>
      <c r="BA80" s="39"/>
      <c r="BB80" s="39"/>
      <c r="BC80" s="39"/>
      <c r="BH80" s="39"/>
      <c r="BI80" s="39"/>
      <c r="BJ80" s="39"/>
      <c r="BK80" s="39"/>
    </row>
    <row r="81" spans="52:63" x14ac:dyDescent="0.3">
      <c r="AZ81" s="42"/>
      <c r="BA81" s="42"/>
      <c r="BB81" s="42"/>
      <c r="BC81" s="42"/>
      <c r="BH81" s="42"/>
      <c r="BI81" s="42"/>
      <c r="BJ81" s="42"/>
      <c r="BK81" s="42"/>
    </row>
    <row r="82" spans="52:63" x14ac:dyDescent="0.3">
      <c r="AZ82" s="39"/>
      <c r="BA82" s="39"/>
      <c r="BB82" s="39"/>
      <c r="BC82" s="39"/>
      <c r="BH82" s="39"/>
      <c r="BI82" s="39"/>
      <c r="BJ82" s="39"/>
      <c r="BK82" s="39"/>
    </row>
    <row r="83" spans="52:63" x14ac:dyDescent="0.3">
      <c r="AZ83" s="42"/>
      <c r="BA83" s="42"/>
      <c r="BB83" s="42"/>
      <c r="BC83" s="42"/>
      <c r="BH83" s="42"/>
      <c r="BI83" s="42"/>
      <c r="BJ83" s="42"/>
      <c r="BK83" s="42"/>
    </row>
    <row r="84" spans="52:63" x14ac:dyDescent="0.3">
      <c r="BH84" s="39"/>
      <c r="BI84" s="39"/>
      <c r="BJ84" s="39"/>
      <c r="BK84" s="39"/>
    </row>
    <row r="85" spans="52:63" x14ac:dyDescent="0.3">
      <c r="BH85" s="42"/>
      <c r="BI85" s="42"/>
      <c r="BJ85" s="42"/>
      <c r="BK85" s="42"/>
    </row>
    <row r="86" spans="52:63" x14ac:dyDescent="0.3">
      <c r="BH86" s="39"/>
      <c r="BI86" s="39"/>
      <c r="BJ86" s="39"/>
      <c r="BK86" s="39"/>
    </row>
    <row r="87" spans="52:63" x14ac:dyDescent="0.3">
      <c r="BH87" s="42"/>
      <c r="BI87" s="42"/>
      <c r="BJ87" s="42"/>
      <c r="BK87" s="42"/>
    </row>
    <row r="88" spans="52:63" x14ac:dyDescent="0.3">
      <c r="BH88" s="39"/>
      <c r="BI88" s="39"/>
      <c r="BJ88" s="39"/>
      <c r="BK88" s="39"/>
    </row>
    <row r="89" spans="52:63" x14ac:dyDescent="0.3">
      <c r="BH89" s="42"/>
      <c r="BI89" s="42"/>
      <c r="BJ89" s="42"/>
      <c r="BK89" s="42"/>
    </row>
    <row r="90" spans="52:63" x14ac:dyDescent="0.3">
      <c r="BH90" s="39"/>
      <c r="BI90" s="39"/>
      <c r="BJ90" s="39"/>
      <c r="BK90" s="39"/>
    </row>
    <row r="91" spans="52:63" x14ac:dyDescent="0.3">
      <c r="BH91" s="42"/>
      <c r="BI91" s="42"/>
      <c r="BJ91" s="42"/>
      <c r="BK91" s="42"/>
    </row>
    <row r="92" spans="52:63" x14ac:dyDescent="0.3">
      <c r="BH92" s="39"/>
      <c r="BI92" s="39"/>
      <c r="BJ92" s="39"/>
      <c r="BK92" s="39"/>
    </row>
    <row r="93" spans="52:63" x14ac:dyDescent="0.3">
      <c r="BH93" s="42"/>
      <c r="BI93" s="42"/>
      <c r="BJ93" s="42"/>
      <c r="BK93" s="42"/>
    </row>
    <row r="94" spans="52:63" x14ac:dyDescent="0.3">
      <c r="BH94" s="39"/>
      <c r="BI94" s="39"/>
      <c r="BJ94" s="39"/>
      <c r="BK94" s="39"/>
    </row>
    <row r="95" spans="52:63" x14ac:dyDescent="0.3">
      <c r="BH95" s="42"/>
      <c r="BI95" s="42"/>
      <c r="BJ95" s="42"/>
      <c r="BK95" s="42"/>
    </row>
    <row r="96" spans="52:63" x14ac:dyDescent="0.3">
      <c r="BH96" s="39"/>
      <c r="BI96" s="39"/>
      <c r="BJ96" s="39"/>
      <c r="BK96" s="39"/>
    </row>
    <row r="97" spans="60:63" x14ac:dyDescent="0.3">
      <c r="BH97" s="42"/>
      <c r="BI97" s="42"/>
      <c r="BJ97" s="42"/>
      <c r="BK97" s="42"/>
    </row>
    <row r="98" spans="60:63" x14ac:dyDescent="0.3">
      <c r="BH98" s="39"/>
      <c r="BI98" s="39"/>
      <c r="BJ98" s="39"/>
      <c r="BK98" s="39"/>
    </row>
    <row r="99" spans="60:63" x14ac:dyDescent="0.3">
      <c r="BH99" s="42"/>
      <c r="BI99" s="42"/>
      <c r="BJ99" s="42"/>
      <c r="BK99" s="42"/>
    </row>
    <row r="100" spans="60:63" x14ac:dyDescent="0.3">
      <c r="BH100" s="39"/>
      <c r="BI100" s="39"/>
      <c r="BJ100" s="39"/>
      <c r="BK100" s="39"/>
    </row>
    <row r="101" spans="60:63" x14ac:dyDescent="0.3">
      <c r="BH101" s="42"/>
      <c r="BI101" s="42"/>
      <c r="BJ101" s="42"/>
      <c r="BK101" s="42"/>
    </row>
    <row r="102" spans="60:63" x14ac:dyDescent="0.3">
      <c r="BH102" s="39"/>
      <c r="BI102" s="39"/>
      <c r="BJ102" s="39"/>
      <c r="BK102" s="39"/>
    </row>
    <row r="103" spans="60:63" x14ac:dyDescent="0.3">
      <c r="BH103" s="42"/>
      <c r="BI103" s="42"/>
      <c r="BJ103" s="42"/>
      <c r="BK103" s="42"/>
    </row>
    <row r="104" spans="60:63" x14ac:dyDescent="0.3">
      <c r="BH104" s="39"/>
      <c r="BI104" s="39"/>
      <c r="BJ104" s="39"/>
      <c r="BK104" s="39"/>
    </row>
    <row r="105" spans="60:63" x14ac:dyDescent="0.3">
      <c r="BH105" s="42"/>
      <c r="BI105" s="42"/>
      <c r="BJ105" s="42"/>
      <c r="BK105" s="42"/>
    </row>
    <row r="106" spans="60:63" x14ac:dyDescent="0.3">
      <c r="BH106" s="39"/>
      <c r="BI106" s="39"/>
      <c r="BJ106" s="39"/>
      <c r="BK106" s="39"/>
    </row>
    <row r="107" spans="60:63" x14ac:dyDescent="0.3">
      <c r="BH107" s="42"/>
      <c r="BI107" s="42"/>
      <c r="BJ107" s="42"/>
      <c r="BK107" s="42"/>
    </row>
    <row r="108" spans="60:63" x14ac:dyDescent="0.3">
      <c r="BH108" s="39"/>
      <c r="BI108" s="39"/>
      <c r="BJ108" s="39"/>
      <c r="BK108" s="39"/>
    </row>
    <row r="109" spans="60:63" x14ac:dyDescent="0.3">
      <c r="BH109" s="42"/>
      <c r="BI109" s="42"/>
      <c r="BJ109" s="42"/>
      <c r="BK109" s="42"/>
    </row>
    <row r="110" spans="60:63" x14ac:dyDescent="0.3">
      <c r="BH110" s="39"/>
      <c r="BI110" s="39"/>
      <c r="BJ110" s="39"/>
      <c r="BK110" s="39"/>
    </row>
    <row r="111" spans="60:63" x14ac:dyDescent="0.3">
      <c r="BH111" s="42"/>
      <c r="BI111" s="42"/>
      <c r="BJ111" s="42"/>
      <c r="BK111" s="42"/>
    </row>
    <row r="112" spans="60:63" x14ac:dyDescent="0.3">
      <c r="BH112" s="39"/>
      <c r="BI112" s="39"/>
      <c r="BJ112" s="39"/>
      <c r="BK112" s="39"/>
    </row>
    <row r="113" spans="60:63" x14ac:dyDescent="0.3">
      <c r="BH113" s="42"/>
      <c r="BI113" s="42"/>
      <c r="BJ113" s="42"/>
      <c r="BK113" s="42"/>
    </row>
    <row r="114" spans="60:63" x14ac:dyDescent="0.3">
      <c r="BH114" s="39"/>
      <c r="BI114" s="39"/>
      <c r="BJ114" s="39"/>
      <c r="BK114" s="39"/>
    </row>
    <row r="115" spans="60:63" x14ac:dyDescent="0.3">
      <c r="BH115" s="42"/>
      <c r="BI115" s="42"/>
      <c r="BJ115" s="42"/>
      <c r="BK115" s="42"/>
    </row>
  </sheetData>
  <mergeCells count="45">
    <mergeCell ref="BP1:BX3"/>
    <mergeCell ref="BP4:BX6"/>
    <mergeCell ref="BP7:BX9"/>
    <mergeCell ref="BP10:BX13"/>
    <mergeCell ref="BY1:CG3"/>
    <mergeCell ref="BY4:CG6"/>
    <mergeCell ref="BY7:CG9"/>
    <mergeCell ref="BY10:CG13"/>
    <mergeCell ref="AX1:BF3"/>
    <mergeCell ref="AX4:BF6"/>
    <mergeCell ref="AX7:BF9"/>
    <mergeCell ref="AX10:BF13"/>
    <mergeCell ref="BG1:BO3"/>
    <mergeCell ref="BG4:BO6"/>
    <mergeCell ref="BG7:BO9"/>
    <mergeCell ref="BG10:BO13"/>
    <mergeCell ref="U15:Z15"/>
    <mergeCell ref="U27:AA27"/>
    <mergeCell ref="U37:Z37"/>
    <mergeCell ref="U38:Z38"/>
    <mergeCell ref="U36:AA36"/>
    <mergeCell ref="U32:Z32"/>
    <mergeCell ref="U34:Z34"/>
    <mergeCell ref="U35:Z35"/>
    <mergeCell ref="U25:AB25"/>
    <mergeCell ref="U22:AF22"/>
    <mergeCell ref="U23:AF23"/>
    <mergeCell ref="U16:Z16"/>
    <mergeCell ref="U18:AF18"/>
    <mergeCell ref="U19:AF19"/>
    <mergeCell ref="U20:AF20"/>
    <mergeCell ref="U21:AF21"/>
    <mergeCell ref="U11:Z11"/>
    <mergeCell ref="U12:Z12"/>
    <mergeCell ref="U13:Z13"/>
    <mergeCell ref="AG1:AN3"/>
    <mergeCell ref="AG6:AN8"/>
    <mergeCell ref="AG9:AN12"/>
    <mergeCell ref="AG13:AN14"/>
    <mergeCell ref="U14:Z14"/>
    <mergeCell ref="AO1:AW3"/>
    <mergeCell ref="AO4:AW6"/>
    <mergeCell ref="AO7:AW9"/>
    <mergeCell ref="AO10:AW13"/>
    <mergeCell ref="AG4:AN5"/>
  </mergeCells>
  <hyperlinks>
    <hyperlink ref="D22" r:id="rId1" xr:uid="{A7DBCC89-5E6C-4DAD-BF07-89F9B93B2813}"/>
    <hyperlink ref="D14" r:id="rId2" xr:uid="{BA9A1118-BEB4-4917-9B38-20E1D548F44C}"/>
    <hyperlink ref="D13" r:id="rId3" xr:uid="{AED47E28-5345-44CD-BBA9-22E717534A9A}"/>
    <hyperlink ref="D12" r:id="rId4" xr:uid="{B203EFF1-64D9-404B-B012-E0C5F927D915}"/>
    <hyperlink ref="D11" r:id="rId5" xr:uid="{75C23046-F731-4F65-BBAA-F7260B9399BB}"/>
    <hyperlink ref="D10" r:id="rId6" xr:uid="{8CC9F955-0E4F-45CC-93C7-5FD9604FF18C}"/>
    <hyperlink ref="D9" r:id="rId7" xr:uid="{924F6134-77E8-4183-8473-093BE6799203}"/>
    <hyperlink ref="D8" r:id="rId8" xr:uid="{9CCE64ED-F839-4894-85AD-2783F3032654}"/>
    <hyperlink ref="D7" r:id="rId9" xr:uid="{788B64F1-26DE-46D2-AD66-06B7923D864B}"/>
    <hyperlink ref="D6" r:id="rId10" xr:uid="{56C998B2-C134-457B-A386-88D64C91898D}"/>
    <hyperlink ref="D5" r:id="rId11" xr:uid="{872499C4-A753-49BB-8366-59C7A90C20A0}"/>
    <hyperlink ref="D4" r:id="rId12" xr:uid="{DD01FD99-B010-485B-9CF5-DC7FACCD1AF8}"/>
    <hyperlink ref="D3" r:id="rId13" xr:uid="{3353AA91-1FF1-4487-A025-C094CC39427A}"/>
    <hyperlink ref="D2" r:id="rId14" xr:uid="{A0D3F0E5-7915-4C5E-81D8-213232525F1D}"/>
    <hyperlink ref="D15" r:id="rId15" xr:uid="{2AF8B77D-A1D2-42E2-BAFC-85EC7CE9307E}"/>
    <hyperlink ref="D17" r:id="rId16" xr:uid="{2EC810D4-BB81-4662-A76E-20EF177AEBBE}"/>
    <hyperlink ref="B24" r:id="rId17" display="Östergötlands län" xr:uid="{6E4BFE45-C900-44E4-8936-E549EAB5060B}"/>
    <hyperlink ref="B25" r:id="rId18" display="Örebro län" xr:uid="{A64C8030-C7DF-4464-B45B-38B14D2D7E5F}"/>
    <hyperlink ref="B26" r:id="rId19" display="Västra Götalands län" xr:uid="{94485FB3-7ABE-450D-9680-E8C1C527DB33}"/>
    <hyperlink ref="B27" r:id="rId20" display="Västmanlands län" xr:uid="{1B277D5F-5318-44BB-9C6B-BAF9C0663F34}"/>
    <hyperlink ref="B28" r:id="rId21" display="Västernorrlands län" xr:uid="{72E9FDCE-833B-4B6C-96D7-004DAD97AAAE}"/>
    <hyperlink ref="B29" r:id="rId22" display="Västerbottens län" xr:uid="{EB1E341C-587D-4DC5-944A-5E8F87E4A903}"/>
    <hyperlink ref="B30" r:id="rId23" display="Värmlands län" xr:uid="{98F48033-F5BB-4CCD-BB85-7823491617B4}"/>
    <hyperlink ref="B31" r:id="rId24" display="Uppsala län" xr:uid="{311B2CA8-90D4-46B3-A865-96A9204D0827}"/>
    <hyperlink ref="B32" r:id="rId25" display="Södermanlands län" xr:uid="{F08502F9-04A2-439D-A2A9-969D16115281}"/>
    <hyperlink ref="B33" r:id="rId26" display="Stockholms län" xr:uid="{B3995CA4-49C0-4201-8643-1A21C2CE0DD1}"/>
    <hyperlink ref="B34" r:id="rId27" display="Skåne län" xr:uid="{46E6D140-4D61-42F1-B4A0-DBB06CE044DE}"/>
    <hyperlink ref="B35" r:id="rId28" display="Norrbottens län" xr:uid="{B9EA658A-D079-49EF-B039-15800AA774F3}"/>
    <hyperlink ref="B36" r:id="rId29" display="Kronobergs län" xr:uid="{73477780-659C-46E0-A96C-681491649649}"/>
    <hyperlink ref="B37" r:id="rId30" display="Kalmar län" xr:uid="{D976FF1C-2944-4FFF-9546-40EB846F1272}"/>
    <hyperlink ref="B38" r:id="rId31" display="Jönköpings län" xr:uid="{7BE15F0D-EC5D-407B-88F1-0BF96B8581FA}"/>
    <hyperlink ref="B39" r:id="rId32" display="Jämtlands län" xr:uid="{645100C4-2199-4127-912D-A1E0265386B4}"/>
    <hyperlink ref="B40" r:id="rId33" display="Hallands län" xr:uid="{74981603-3D64-42EB-8B8A-4617BFCFAC5B}"/>
    <hyperlink ref="B41" r:id="rId34" display="Gävleborgs län" xr:uid="{49C9030D-6603-4E7F-8A3B-FA76F86E4EAD}"/>
    <hyperlink ref="B42" r:id="rId35" display="Gotlands län" xr:uid="{F04EBF6A-3AA0-4CB6-9584-7790CB288930}"/>
    <hyperlink ref="B43" r:id="rId36" display="Dalarnas län" xr:uid="{57184967-BB5B-4A3C-AF60-B93A2FC70CE4}"/>
    <hyperlink ref="B44" r:id="rId37" display="Blekinge län" xr:uid="{635BF63A-2447-41BF-BF06-958020C35A1A}"/>
    <hyperlink ref="D16" r:id="rId38" xr:uid="{7A1F6B2A-15E8-42C2-8DC2-0471E0002006}"/>
    <hyperlink ref="D18" r:id="rId39" xr:uid="{CAD03C9F-CF46-45EB-85EE-2AB7316CCF7A}"/>
    <hyperlink ref="D19" r:id="rId40" xr:uid="{713CE408-39F8-4EC7-ABFC-E9E077AF3B15}"/>
    <hyperlink ref="D20" r:id="rId41" xr:uid="{5E9E9ABF-A9E7-49FF-8CD4-FAC5FC20A156}"/>
    <hyperlink ref="D21" r:id="rId42" xr:uid="{FFD55878-AAC7-4478-BA46-693E5F111168}"/>
    <hyperlink ref="AB39" r:id="rId43" xr:uid="{B390963B-666B-4A8D-8F49-3E167C09D192}"/>
  </hyperlinks>
  <pageMargins left="0.7" right="0.7" top="0.75" bottom="0.75" header="0.3" footer="0.3"/>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vt:i4>
      </vt:variant>
    </vt:vector>
  </HeadingPairs>
  <TitlesOfParts>
    <vt:vector size="6" baseType="lpstr">
      <vt:lpstr>1 - Frågeformulär</vt:lpstr>
      <vt:lpstr>2 - Rekommendationer</vt:lpstr>
      <vt:lpstr>3 - Kommentarer</vt:lpstr>
      <vt:lpstr>4 - Beräkning - Låst</vt:lpstr>
      <vt:lpstr>Länkar och text - Låst</vt:lpstr>
      <vt:lpstr>ListBoxOutput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Byström Mollstedt Hannes</dc:creator>
  <cp:lastModifiedBy>Byström Mollstedt Hannes</cp:lastModifiedBy>
  <dcterms:created xsi:type="dcterms:W3CDTF">2018-09-24T13:45:26Z</dcterms:created>
  <dcterms:modified xsi:type="dcterms:W3CDTF">2019-01-29T10:13:50Z</dcterms:modified>
</cp:coreProperties>
</file>